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iedu.sharepoint.com/sites/Accounting/Documents/Travel/Travel Expense and TA Form/"/>
    </mc:Choice>
  </mc:AlternateContent>
  <xr:revisionPtr revIDLastSave="14" documentId="8_{F46D1CC9-F2CE-4739-A18B-B564C1D77964}" xr6:coauthVersionLast="47" xr6:coauthVersionMax="47" xr10:uidLastSave="{37FC5007-B02F-4E82-82EC-47FE2991D2B1}"/>
  <bookViews>
    <workbookView xWindow="28680" yWindow="-120" windowWidth="29040" windowHeight="15720" xr2:uid="{00000000-000D-0000-FFFF-FFFF00000000}"/>
  </bookViews>
  <sheets>
    <sheet name="TEV" sheetId="2" r:id="rId1"/>
    <sheet name="Instructions" sheetId="7" r:id="rId2"/>
    <sheet name="Sample TEV" sheetId="6" r:id="rId3"/>
    <sheet name="Travel Account Numbers" sheetId="5" r:id="rId4"/>
  </sheets>
  <definedNames>
    <definedName name="_xlnm.Extract" localSheetId="2">'Sample TEV'!#REF!</definedName>
    <definedName name="_xlnm.Extract">TEV!$X$38</definedName>
    <definedName name="_xlnm.Print_Area" localSheetId="1">Instructions!$A$1:$A$24</definedName>
    <definedName name="_xlnm.Print_Area" localSheetId="2">'Sample TEV'!#REF!</definedName>
    <definedName name="_xlnm.Print_Area" localSheetId="0">TEV!$A$1:$Z$81</definedName>
    <definedName name="_xlnm.Print_Titles" localSheetId="0">TEV!$1:$14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9" i="6"/>
  <c r="G30" i="6"/>
  <c r="G31" i="6"/>
  <c r="G32" i="6"/>
  <c r="G27" i="6"/>
  <c r="G28" i="2"/>
  <c r="G29" i="2"/>
  <c r="G30" i="2"/>
  <c r="G31" i="2"/>
  <c r="G32" i="2"/>
  <c r="G33" i="2"/>
  <c r="G27" i="2"/>
  <c r="U33" i="2"/>
  <c r="S33" i="2"/>
  <c r="Q33" i="2"/>
  <c r="U27" i="2"/>
  <c r="S27" i="2"/>
  <c r="Q27" i="2"/>
  <c r="G69" i="6"/>
  <c r="G68" i="6"/>
  <c r="G67" i="6"/>
  <c r="G66" i="6"/>
  <c r="G61" i="6"/>
  <c r="G60" i="6"/>
  <c r="G59" i="6"/>
  <c r="G57" i="6"/>
  <c r="G56" i="6"/>
  <c r="G55" i="6"/>
  <c r="G54" i="6"/>
  <c r="W38" i="6"/>
  <c r="L38" i="6"/>
  <c r="J38" i="6"/>
  <c r="I38" i="6"/>
  <c r="H38" i="6"/>
  <c r="G38" i="6"/>
  <c r="V37" i="6"/>
  <c r="X37" i="6" s="1"/>
  <c r="V36" i="6"/>
  <c r="V38" i="6" s="1"/>
  <c r="W35" i="6"/>
  <c r="V35" i="6"/>
  <c r="J35" i="6"/>
  <c r="I35" i="6"/>
  <c r="H35" i="6"/>
  <c r="V34" i="6"/>
  <c r="X34" i="6" s="1"/>
  <c r="U33" i="6"/>
  <c r="S33" i="6"/>
  <c r="Q33" i="6"/>
  <c r="L33" i="6"/>
  <c r="G33" i="6"/>
  <c r="U32" i="6"/>
  <c r="X32" i="6" s="1"/>
  <c r="S32" i="6"/>
  <c r="Q32" i="6"/>
  <c r="L32" i="6"/>
  <c r="U31" i="6"/>
  <c r="S31" i="6"/>
  <c r="Q31" i="6"/>
  <c r="L31" i="6"/>
  <c r="X31" i="6" s="1"/>
  <c r="U30" i="6"/>
  <c r="S30" i="6"/>
  <c r="Q30" i="6"/>
  <c r="L30" i="6"/>
  <c r="X30" i="6" s="1"/>
  <c r="U29" i="6"/>
  <c r="S29" i="6"/>
  <c r="Q29" i="6"/>
  <c r="L29" i="6"/>
  <c r="U28" i="6"/>
  <c r="S28" i="6"/>
  <c r="Q28" i="6"/>
  <c r="L28" i="6"/>
  <c r="U27" i="6"/>
  <c r="U35" i="6" s="1"/>
  <c r="U36" i="6" s="1"/>
  <c r="U38" i="6" s="1"/>
  <c r="S27" i="6"/>
  <c r="S35" i="6" s="1"/>
  <c r="S36" i="6" s="1"/>
  <c r="S38" i="6" s="1"/>
  <c r="Q27" i="6"/>
  <c r="Q35" i="6" s="1"/>
  <c r="Q36" i="6" s="1"/>
  <c r="L27" i="6"/>
  <c r="G35" i="6"/>
  <c r="X33" i="6" l="1"/>
  <c r="X27" i="6"/>
  <c r="X29" i="6"/>
  <c r="X28" i="6"/>
  <c r="Q38" i="6"/>
  <c r="X36" i="6"/>
  <c r="X38" i="6" s="1"/>
  <c r="G58" i="6"/>
  <c r="G70" i="6"/>
  <c r="L35" i="6"/>
  <c r="G68" i="2"/>
  <c r="G69" i="2"/>
  <c r="X35" i="6" l="1"/>
  <c r="X41" i="6"/>
  <c r="X40" i="6"/>
  <c r="G61" i="2"/>
  <c r="G60" i="2"/>
  <c r="V35" i="2"/>
  <c r="G67" i="2"/>
  <c r="G66" i="2"/>
  <c r="V37" i="2"/>
  <c r="V36" i="2"/>
  <c r="V34" i="2"/>
  <c r="X34" i="2" s="1"/>
  <c r="U29" i="2" l="1"/>
  <c r="U30" i="2"/>
  <c r="U31" i="2"/>
  <c r="U32" i="2"/>
  <c r="S29" i="2"/>
  <c r="S30" i="2"/>
  <c r="S31" i="2"/>
  <c r="S32" i="2"/>
  <c r="Q29" i="2"/>
  <c r="Q30" i="2"/>
  <c r="Q31" i="2"/>
  <c r="Q32" i="2"/>
  <c r="U28" i="2"/>
  <c r="S28" i="2"/>
  <c r="Q28" i="2"/>
  <c r="I35" i="2" l="1"/>
  <c r="V38" i="2"/>
  <c r="W38" i="2"/>
  <c r="W35" i="2" l="1"/>
  <c r="J35" i="2" l="1"/>
  <c r="H35" i="2"/>
  <c r="X37" i="2" l="1"/>
  <c r="G59" i="2"/>
  <c r="G57" i="2" l="1"/>
  <c r="G55" i="2"/>
  <c r="G54" i="2"/>
  <c r="L27" i="2" l="1"/>
  <c r="L38" i="2"/>
  <c r="H38" i="2"/>
  <c r="L33" i="2"/>
  <c r="L29" i="2"/>
  <c r="L30" i="2"/>
  <c r="L31" i="2"/>
  <c r="L32" i="2"/>
  <c r="L28" i="2"/>
  <c r="X31" i="2" l="1"/>
  <c r="X29" i="2"/>
  <c r="X30" i="2"/>
  <c r="X33" i="2"/>
  <c r="X32" i="2"/>
  <c r="X28" i="2"/>
  <c r="L35" i="2"/>
  <c r="G35" i="2"/>
  <c r="X27" i="2"/>
  <c r="J38" i="2"/>
  <c r="I38" i="2"/>
  <c r="X35" i="2" l="1"/>
  <c r="G38" i="2"/>
  <c r="G56" i="2"/>
  <c r="Q35" i="2"/>
  <c r="Q36" i="2" s="1"/>
  <c r="S35" i="2"/>
  <c r="U35" i="2"/>
  <c r="U36" i="2" l="1"/>
  <c r="U38" i="2" s="1"/>
  <c r="S36" i="2"/>
  <c r="S38" i="2" s="1"/>
  <c r="Q38" i="2"/>
  <c r="G58" i="2" l="1"/>
  <c r="G70" i="2" s="1"/>
  <c r="X36" i="2"/>
  <c r="X38" i="2" s="1"/>
  <c r="X41" i="2" l="1"/>
  <c r="X40" i="2"/>
</calcChain>
</file>

<file path=xl/sharedStrings.xml><?xml version="1.0" encoding="utf-8"?>
<sst xmlns="http://schemas.openxmlformats.org/spreadsheetml/2006/main" count="372" uniqueCount="229">
  <si>
    <t>Date</t>
  </si>
  <si>
    <t>Amount</t>
  </si>
  <si>
    <t>FROM</t>
  </si>
  <si>
    <t>TO</t>
  </si>
  <si>
    <t>Total Cost</t>
  </si>
  <si>
    <t>I certify that the above statement represents actual and necessary business expenses incurred by me while engaged in company business.</t>
  </si>
  <si>
    <t xml:space="preserve">  Purpose of Trip/Expense</t>
  </si>
  <si>
    <t>Date Submitted</t>
  </si>
  <si>
    <t>TRANSPORTATION</t>
  </si>
  <si>
    <t>Air</t>
  </si>
  <si>
    <t>Lodging</t>
  </si>
  <si>
    <t>Supplier/Vendor #</t>
  </si>
  <si>
    <t>(for accounting use only)</t>
  </si>
  <si>
    <t>Supervisor</t>
  </si>
  <si>
    <t>Expense Reimbursement Request</t>
  </si>
  <si>
    <t>Site/Group Manager</t>
  </si>
  <si>
    <t>Explanation</t>
  </si>
  <si>
    <t>OH Non-Employee</t>
  </si>
  <si>
    <t>Domestic Lodging</t>
  </si>
  <si>
    <t>Domestic Transportation</t>
  </si>
  <si>
    <t>Domestic Meals</t>
  </si>
  <si>
    <t>Domestic Other</t>
  </si>
  <si>
    <t>Foreign Lodging</t>
  </si>
  <si>
    <t>Foreign Transportation</t>
  </si>
  <si>
    <t>Foreign Meals</t>
  </si>
  <si>
    <t>Foreign Other</t>
  </si>
  <si>
    <t>GSA Per Diem</t>
  </si>
  <si>
    <t>Daily Rate</t>
  </si>
  <si>
    <t>520 Edgemont Road</t>
  </si>
  <si>
    <t>1003 Lopezville Road</t>
  </si>
  <si>
    <t>Socorro, NM  87801-0387</t>
  </si>
  <si>
    <t>Charlottesville, VA 22903-2475</t>
  </si>
  <si>
    <t>Green Bank, WV 24944</t>
  </si>
  <si>
    <t>Location</t>
  </si>
  <si>
    <t>Av. Nueva Costanera 4091 Suite 502</t>
  </si>
  <si>
    <t>Vitacura Santiago, Chile</t>
  </si>
  <si>
    <t>56(2) 2210-9600</t>
  </si>
  <si>
    <t>304-456-2011</t>
  </si>
  <si>
    <t>434-296-0211</t>
  </si>
  <si>
    <t>575-838-7000</t>
  </si>
  <si>
    <t>155 Observatory Road</t>
  </si>
  <si>
    <t>202-462-1676</t>
  </si>
  <si>
    <t>(Less Advance)</t>
  </si>
  <si>
    <t xml:space="preserve"> Sub-Total</t>
  </si>
  <si>
    <t>Due Employee</t>
  </si>
  <si>
    <t>(Due Company)</t>
  </si>
  <si>
    <t>Transportation - Allowable</t>
  </si>
  <si>
    <t>Transportation - Unallowable</t>
  </si>
  <si>
    <t>Lodging - Allowable</t>
  </si>
  <si>
    <t>Lodging - Unallowable</t>
  </si>
  <si>
    <t>Meals - Allowable</t>
  </si>
  <si>
    <t>Meals - Unallowable</t>
  </si>
  <si>
    <t>Other - Allowable</t>
  </si>
  <si>
    <t>Other - Unallowable</t>
  </si>
  <si>
    <t>Days</t>
  </si>
  <si>
    <t>Enter
Miles</t>
  </si>
  <si>
    <t>Enter GSA
Per Diem Rate</t>
  </si>
  <si>
    <t>Department</t>
  </si>
  <si>
    <t>B</t>
  </si>
  <si>
    <t>L</t>
  </si>
  <si>
    <t>D</t>
  </si>
  <si>
    <t>Allowable</t>
  </si>
  <si>
    <t>Unallowable</t>
  </si>
  <si>
    <t>Daily Misc.</t>
  </si>
  <si>
    <t/>
  </si>
  <si>
    <t>Total Expenses</t>
  </si>
  <si>
    <t>Rental Car
Taxi, Bus,
Metro, Fuel Misc.</t>
  </si>
  <si>
    <t>Travel Expense Voucher Instructions</t>
  </si>
  <si>
    <t>Adjust the first and last travel days by 75% of the M&amp;IE.  Example:  total deduction rate for breakfast $11.00 first and last travel day should be deducted at $8.25, or 75% of the full rate.</t>
  </si>
  <si>
    <t>DATE (s)
x/xx/xxxx
x/xx-x/xx/xx</t>
  </si>
  <si>
    <r>
      <t>2)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 xml:space="preserve">Enter number of days at each location, with the exception of the first and last travel days.  Multiple days can be entered for one location.  </t>
    </r>
  </si>
  <si>
    <t xml:space="preserve">7)      Enter daily GSA rate from http://www.gsa.gov/portal/content/104877 the TEV will automatically calculate the 75% per diem for the first and last travel days.  </t>
  </si>
  <si>
    <r>
      <t xml:space="preserve">Travelers wishing to claim actual cost in lieu of GSA provided per diem may do so, </t>
    </r>
    <r>
      <rPr>
        <b/>
        <sz val="11"/>
        <rFont val="Calibri"/>
        <family val="2"/>
      </rPr>
      <t>NOT</t>
    </r>
    <r>
      <rPr>
        <sz val="11"/>
        <rFont val="Calibri"/>
        <family val="2"/>
      </rPr>
      <t xml:space="preserve"> to exceed allowed daily per diem rate with no receipts required.  Actual meals cost should be entered under Miscellaneous Expense.</t>
    </r>
  </si>
  <si>
    <r>
      <t>8)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meals provided for each day, then enter the GSA Meals and Incidental Expenses (M&amp;IE) deduction rate located at</t>
    </r>
  </si>
  <si>
    <r>
      <t xml:space="preserve">Domestic - </t>
    </r>
    <r>
      <rPr>
        <u/>
        <sz val="11"/>
        <color rgb="FF0563C1"/>
        <rFont val="Calibri"/>
        <family val="2"/>
      </rPr>
      <t>http://www.gsa.gov/portal/content/101518</t>
    </r>
  </si>
  <si>
    <r>
      <t xml:space="preserve">Foreign -  </t>
    </r>
    <r>
      <rPr>
        <u/>
        <sz val="11"/>
        <color rgb="FF0563C1"/>
        <rFont val="Calibri"/>
        <family val="2"/>
      </rPr>
      <t>https://aoprals.state.gov/content.asp?content_id=114&amp;menu_id=81</t>
    </r>
  </si>
  <si>
    <r>
      <t>9)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Miscellaneous Expenses at the bottom of the spreadsheet, receipts are required when “total” miscellaneous expenses exceed $75.00.  The miscellaneous expense total will automatically fill to the main expense section under Daily Miscellaneous Expense.</t>
    </r>
  </si>
  <si>
    <r>
      <t>10)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 xml:space="preserve">Expenses must be allocated between allowable and unallowable expenses; the form will </t>
    </r>
    <r>
      <rPr>
        <b/>
        <sz val="11"/>
        <color rgb="FFFF0000"/>
        <rFont val="Calibri"/>
        <family val="2"/>
      </rPr>
      <t>highlight red</t>
    </r>
    <r>
      <rPr>
        <sz val="11"/>
        <rFont val="Calibri"/>
        <family val="2"/>
      </rPr>
      <t xml:space="preserve"> for any expenses not allocated.</t>
    </r>
  </si>
  <si>
    <r>
      <t>12)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Enter cash advance received from approved travel authorization.</t>
    </r>
  </si>
  <si>
    <r>
      <t>13)</t>
    </r>
    <r>
      <rPr>
        <sz val="7"/>
        <rFont val="Times New Roman"/>
        <family val="1"/>
      </rPr>
      <t xml:space="preserve">   </t>
    </r>
    <r>
      <rPr>
        <b/>
        <sz val="11"/>
        <rFont val="Calibri"/>
        <family val="2"/>
      </rPr>
      <t>***PURPOSE OF TRIP***</t>
    </r>
    <r>
      <rPr>
        <sz val="11"/>
        <rFont val="Calibri"/>
        <family val="2"/>
      </rPr>
      <t xml:space="preserve"> extremely important to enter a detailed explanation for travel.</t>
    </r>
  </si>
  <si>
    <r>
      <t>15)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TEV is complete, print as PDF, sign electronically and submit the TEV along with backup documentation to supervisor and other required approvers for approval.</t>
    </r>
  </si>
  <si>
    <r>
      <t>16)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appropriate approval(s) is received, forward TEV and backup documentation to Fiscal for processing.  Electronic signatures and documentation is acceptable.</t>
    </r>
  </si>
  <si>
    <t>Traveler's Name/Address</t>
  </si>
  <si>
    <t>Dependent Care</t>
  </si>
  <si>
    <t>Less Reimbursement from Others</t>
  </si>
  <si>
    <t>Daily Misc.,</t>
  </si>
  <si>
    <t>Registration Fee</t>
  </si>
  <si>
    <t>Allowable
Amount</t>
  </si>
  <si>
    <t>Unallowable
Amount</t>
  </si>
  <si>
    <t>Registration Fee - Allowable</t>
  </si>
  <si>
    <t>Registration Fee - Unallowable</t>
  </si>
  <si>
    <t>Dependent Care - Unallowable</t>
  </si>
  <si>
    <t>Traveler Signature</t>
  </si>
  <si>
    <t>Total Expense</t>
  </si>
  <si>
    <t>Dependent Care - Allowable</t>
  </si>
  <si>
    <t>First Day
(75% GSA Per Diem)</t>
  </si>
  <si>
    <t>Last Day
(75% GSA Per Diem)</t>
  </si>
  <si>
    <r>
      <t xml:space="preserve">LESS PROVIDED MEALS
</t>
    </r>
    <r>
      <rPr>
        <sz val="12"/>
        <rFont val="Verdana"/>
        <family val="2"/>
      </rPr>
      <t>(deduct 75% first/last day of travel)</t>
    </r>
  </si>
  <si>
    <r>
      <t xml:space="preserve">Actual Meals
</t>
    </r>
    <r>
      <rPr>
        <sz val="12"/>
        <rFont val="Verdana"/>
        <family val="2"/>
      </rPr>
      <t>(below)</t>
    </r>
    <r>
      <rPr>
        <b/>
        <sz val="12"/>
        <rFont val="Verdana"/>
        <family val="2"/>
      </rPr>
      <t xml:space="preserve">
</t>
    </r>
  </si>
  <si>
    <t>Chile Commuting Allowable</t>
  </si>
  <si>
    <t>Chile Commuting Unallowable</t>
  </si>
  <si>
    <t>John Doe</t>
  </si>
  <si>
    <r>
      <t xml:space="preserve">Registration,
Dependent Care
</t>
    </r>
    <r>
      <rPr>
        <sz val="12"/>
        <rFont val="Verdana"/>
        <family val="2"/>
      </rPr>
      <t>(below)</t>
    </r>
  </si>
  <si>
    <t>VISA Travel Allowable (HR Only)</t>
  </si>
  <si>
    <t>VISA Travel Unallowable (HR Only)</t>
  </si>
  <si>
    <t>Breakfast
(per day)</t>
  </si>
  <si>
    <t>Breakfast
Total</t>
  </si>
  <si>
    <t>Lunch
(per day)</t>
  </si>
  <si>
    <t>Lunch
Total</t>
  </si>
  <si>
    <t>Dinner
Total</t>
  </si>
  <si>
    <t>Dinner
(per day)</t>
  </si>
  <si>
    <r>
      <t xml:space="preserve">Miscellaneous Expense - Tolls, Parking, Etc.
</t>
    </r>
    <r>
      <rPr>
        <sz val="12"/>
        <rFont val="Verdana"/>
        <family val="2"/>
      </rPr>
      <t>(must provide receipts of total miscellaneous is over $75.00)</t>
    </r>
  </si>
  <si>
    <r>
      <t xml:space="preserve">Total Actual Meals (in lieu of per diem)
</t>
    </r>
    <r>
      <rPr>
        <sz val="12"/>
        <rFont val="Verdana"/>
        <family val="2"/>
      </rPr>
      <t>(Must be less than daily per diem rate, no receipts required)</t>
    </r>
  </si>
  <si>
    <t>AUI/NRAO/GBO/ALMA</t>
  </si>
  <si>
    <r>
      <t>3)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miles per day, if applicable, and enter allowable/unallowable breakdown below the expense line.</t>
    </r>
  </si>
  <si>
    <r>
      <t>4)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the total airline ticket cost, and enter the  allowable/unallowable breakdown below the total expense line.</t>
    </r>
  </si>
  <si>
    <r>
      <t>5)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rental car, taxi, bus, metro, fuel or other methods of transportation.  Rental car expense can be entered as a whole on the first travel day.  Other forms of transportation should be entered daily, i.e. fuel. Enter allowable/unallowable breakdown below the total expense line.</t>
    </r>
  </si>
  <si>
    <r>
      <t>6)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lodging for each location and enter allowable/unallowable breakdown below the total expense line.</t>
    </r>
  </si>
  <si>
    <t>2650 Park Tower Drive, Suite 700</t>
  </si>
  <si>
    <t>Vienna, VA 22108</t>
  </si>
  <si>
    <t>Project #</t>
  </si>
  <si>
    <t>Organization / Account #</t>
  </si>
  <si>
    <r>
      <t>14)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The TEV form will allocate allowable/unallowable expenses related to lodging, transportation, meals and other, under the correct account explanation.  Enter the project number, organization number, and account number.</t>
    </r>
  </si>
  <si>
    <t>50-30-21</t>
  </si>
  <si>
    <t>50-30-22</t>
  </si>
  <si>
    <t>50-30-23</t>
  </si>
  <si>
    <t>50-30-24</t>
  </si>
  <si>
    <t>50-30-41</t>
  </si>
  <si>
    <t>50-30-42</t>
  </si>
  <si>
    <t>50-30-43</t>
  </si>
  <si>
    <t>50-30-44</t>
  </si>
  <si>
    <t xml:space="preserve">                                                                                                                                              Travel Account Numbers</t>
  </si>
  <si>
    <t>Domestic Lodging-OH Admin</t>
  </si>
  <si>
    <t>70-30-21</t>
  </si>
  <si>
    <t>Domestic Lodging-OH Facilities</t>
  </si>
  <si>
    <t>Domestic Lodging-G&amp;A</t>
  </si>
  <si>
    <t>Domestic Lodging-UA(Unallowable)</t>
  </si>
  <si>
    <t>75-30-21</t>
  </si>
  <si>
    <t>80-30-21</t>
  </si>
  <si>
    <t>95-30-21</t>
  </si>
  <si>
    <t>Domestic Transportation-OH Admin</t>
  </si>
  <si>
    <t>Domestic Transportation-OH Facilities</t>
  </si>
  <si>
    <t>Domestic Transportation-G&amp;A</t>
  </si>
  <si>
    <t>Domestic Transportation-UA(Unallowable)</t>
  </si>
  <si>
    <t>70-30-22</t>
  </si>
  <si>
    <t>75-30-22</t>
  </si>
  <si>
    <t>80-30-22</t>
  </si>
  <si>
    <t>95-30-22</t>
  </si>
  <si>
    <t>Domestic Meals-OH Admin</t>
  </si>
  <si>
    <t>Domestic Meals-OH Facilities</t>
  </si>
  <si>
    <t>Domestic Meals-G&amp;A</t>
  </si>
  <si>
    <t>Domestic Meals-UA(Unallowable)</t>
  </si>
  <si>
    <t>70-30-23</t>
  </si>
  <si>
    <t>75-30-23</t>
  </si>
  <si>
    <t>80-30-23</t>
  </si>
  <si>
    <t>95-30-23</t>
  </si>
  <si>
    <t>70-30-34</t>
  </si>
  <si>
    <t>75-30-24</t>
  </si>
  <si>
    <t>80-30-24</t>
  </si>
  <si>
    <t>95-30-24</t>
  </si>
  <si>
    <t>Domestic Other-OH Admin</t>
  </si>
  <si>
    <t>Domestic Other-OH Facilities</t>
  </si>
  <si>
    <t>Domestic Other-G&amp;A</t>
  </si>
  <si>
    <t>Domestic Other-UA(Unallowable)</t>
  </si>
  <si>
    <t>Foreign Lodging-OH Admin</t>
  </si>
  <si>
    <t>Foreign Lodging-OH Facilities</t>
  </si>
  <si>
    <t>Foreign Lodging-G&amp;A</t>
  </si>
  <si>
    <t>Foreign Lodging-UA(Unallowable)</t>
  </si>
  <si>
    <t>70-30-41</t>
  </si>
  <si>
    <t>75-30-41</t>
  </si>
  <si>
    <t>80-30-41</t>
  </si>
  <si>
    <t>95-30-41</t>
  </si>
  <si>
    <t>Foreign Transportation-OH Admin</t>
  </si>
  <si>
    <t>Foreign Transportation-OH Facilities</t>
  </si>
  <si>
    <t>Foreign Transportation-G&amp;A</t>
  </si>
  <si>
    <t>Foreign Transportation-UA(Unallowable)</t>
  </si>
  <si>
    <t>70-30-42</t>
  </si>
  <si>
    <t>75-30-42</t>
  </si>
  <si>
    <t>80-30-42</t>
  </si>
  <si>
    <t>95-30-42</t>
  </si>
  <si>
    <t>Foreign Meals-OH Admin</t>
  </si>
  <si>
    <t>Foreign Meals-OH Facilities</t>
  </si>
  <si>
    <t>Foreign Meals-G&amp;A</t>
  </si>
  <si>
    <t>Foreign Meals-UA(Unallowable)</t>
  </si>
  <si>
    <t>Foreign Other-OH Admin</t>
  </si>
  <si>
    <t>Foreign Other-OH Facilities</t>
  </si>
  <si>
    <t>Foreign Other-G&amp;A</t>
  </si>
  <si>
    <t>Foreign Other-UA(Unallowable)</t>
  </si>
  <si>
    <t>70-30-43</t>
  </si>
  <si>
    <t>75-30-43</t>
  </si>
  <si>
    <t>80-30-43</t>
  </si>
  <si>
    <t>95-30-43</t>
  </si>
  <si>
    <t>70-30-44</t>
  </si>
  <si>
    <t>75-30-44</t>
  </si>
  <si>
    <t>80-30-44</t>
  </si>
  <si>
    <t>95-30-44</t>
  </si>
  <si>
    <t>Direct Non-Employee</t>
  </si>
  <si>
    <r>
      <t>1)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Traveler's Name, Traveler's Address, and Date Submitted.</t>
    </r>
  </si>
  <si>
    <t>50-90-14</t>
  </si>
  <si>
    <t xml:space="preserve">Conference/Seminar Registration </t>
  </si>
  <si>
    <t>Conference/Seminar Reg-OH Admin</t>
  </si>
  <si>
    <t>70-90-14</t>
  </si>
  <si>
    <t>75-90-14</t>
  </si>
  <si>
    <t>Conference/Seminar Reg-OH Facilities</t>
  </si>
  <si>
    <t>80-90-14</t>
  </si>
  <si>
    <t>Conference/Seminar Reg-G&amp;A</t>
  </si>
  <si>
    <t>81-90-14</t>
  </si>
  <si>
    <t>Conference/Seminar Reg-B&amp;P</t>
  </si>
  <si>
    <t>94-90-14</t>
  </si>
  <si>
    <t>Conference/Seminar Reg-UAD</t>
  </si>
  <si>
    <t>95-90-14</t>
  </si>
  <si>
    <t xml:space="preserve">Conference/Seminar Reg-UA </t>
  </si>
  <si>
    <t>20200.25.13.3111.10.00</t>
  </si>
  <si>
    <t>1.20.SSR.SSR.1/50-30-21</t>
  </si>
  <si>
    <t>1.20.SSR.SSR.1/50-30-22</t>
  </si>
  <si>
    <t>1.20.SSR.SSR.1/50-30-23</t>
  </si>
  <si>
    <t>1.20.SSR.SSR.1/50-30-24</t>
  </si>
  <si>
    <t>1.20.SSR.SSR.1/50-90-14</t>
  </si>
  <si>
    <t>WASHINGTON DC</t>
  </si>
  <si>
    <t>CV</t>
  </si>
  <si>
    <t>1/125-1/7/25</t>
  </si>
  <si>
    <t>Due Traveler</t>
  </si>
  <si>
    <t>Tolls</t>
  </si>
  <si>
    <t>XX Street</t>
  </si>
  <si>
    <t>Washington DC 20022</t>
  </si>
  <si>
    <t xml:space="preserve"> TO ATTEND OBSERVATORY SEMINAR</t>
  </si>
  <si>
    <t>Reg</t>
  </si>
  <si>
    <t>fee</t>
  </si>
  <si>
    <t>Mileage (.725)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</si>
</sst>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4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6"/>
      <name val="Verdana"/>
      <family val="2"/>
    </font>
    <font>
      <u/>
      <sz val="10"/>
      <name val="Verdana"/>
      <family val="2"/>
    </font>
    <font>
      <sz val="10"/>
      <name val="MS Sans Serif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22"/>
      <name val="Script MT Bold"/>
      <family val="4"/>
    </font>
    <font>
      <sz val="10"/>
      <name val="MS Sans Serif"/>
    </font>
    <font>
      <b/>
      <sz val="11"/>
      <name val="Verdana"/>
      <family val="2"/>
    </font>
    <font>
      <b/>
      <sz val="20"/>
      <name val="Verdana"/>
      <family val="2"/>
    </font>
    <font>
      <sz val="11"/>
      <name val="Verdana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0"/>
      <color theme="10"/>
      <name val="MS Sans Serif"/>
    </font>
    <font>
      <sz val="16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b/>
      <sz val="12"/>
      <name val="MS Sans Serif"/>
      <family val="2"/>
    </font>
    <font>
      <sz val="12"/>
      <name val="Verdana"/>
      <family val="2"/>
    </font>
    <font>
      <sz val="12"/>
      <name val="MS Sans Serif"/>
    </font>
    <font>
      <i/>
      <sz val="12"/>
      <color rgb="FFC00000"/>
      <name val="Verdana"/>
      <family val="2"/>
    </font>
    <font>
      <b/>
      <u/>
      <sz val="12"/>
      <name val="Verdana"/>
      <family val="2"/>
    </font>
    <font>
      <b/>
      <sz val="12"/>
      <name val="Arial"/>
      <family val="2"/>
    </font>
    <font>
      <sz val="14"/>
      <name val="Verdana"/>
      <family val="2"/>
    </font>
    <font>
      <sz val="12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62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25" xfId="0" applyFont="1" applyBorder="1" applyAlignment="1" applyProtection="1">
      <alignment horizont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14" fontId="3" fillId="0" borderId="0" xfId="0" applyNumberFormat="1" applyFont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4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3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 wrapText="1"/>
      <protection hidden="1"/>
    </xf>
    <xf numFmtId="8" fontId="4" fillId="0" borderId="9" xfId="1" applyFont="1" applyFill="1" applyBorder="1" applyAlignment="1" applyProtection="1">
      <alignment horizontal="center"/>
      <protection locked="0"/>
    </xf>
    <xf numFmtId="8" fontId="4" fillId="0" borderId="19" xfId="1" applyFont="1" applyFill="1" applyBorder="1" applyAlignment="1" applyProtection="1">
      <alignment horizontal="center"/>
      <protection locked="0"/>
    </xf>
    <xf numFmtId="8" fontId="4" fillId="0" borderId="54" xfId="1" applyFont="1" applyFill="1" applyBorder="1" applyAlignment="1" applyProtection="1">
      <alignment horizontal="center"/>
      <protection locked="0"/>
    </xf>
    <xf numFmtId="8" fontId="4" fillId="0" borderId="50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8" fillId="0" borderId="0" xfId="3" applyAlignment="1">
      <alignment horizontal="left" vertical="center" indent="5"/>
    </xf>
    <xf numFmtId="0" fontId="10" fillId="0" borderId="0" xfId="0" applyFont="1" applyAlignment="1" applyProtection="1">
      <protection hidden="1"/>
    </xf>
    <xf numFmtId="0" fontId="9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hidden="1"/>
    </xf>
    <xf numFmtId="0" fontId="3" fillId="0" borderId="0" xfId="0" applyFont="1" applyAlignment="1" applyProtection="1"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25" fillId="0" borderId="44" xfId="0" applyFont="1" applyBorder="1" applyAlignment="1" applyProtection="1">
      <alignment horizontal="center"/>
      <protection hidden="1"/>
    </xf>
    <xf numFmtId="0" fontId="25" fillId="0" borderId="30" xfId="0" applyFont="1" applyBorder="1" applyAlignment="1" applyProtection="1">
      <alignment horizontal="center"/>
      <protection hidden="1"/>
    </xf>
    <xf numFmtId="0" fontId="25" fillId="0" borderId="56" xfId="0" applyFont="1" applyBorder="1" applyAlignment="1" applyProtection="1">
      <alignment horizontal="center"/>
      <protection hidden="1"/>
    </xf>
    <xf numFmtId="0" fontId="25" fillId="0" borderId="52" xfId="0" applyFont="1" applyBorder="1" applyAlignment="1" applyProtection="1">
      <alignment horizontal="center" wrapText="1"/>
      <protection hidden="1"/>
    </xf>
    <xf numFmtId="0" fontId="25" fillId="5" borderId="30" xfId="0" applyFont="1" applyFill="1" applyBorder="1" applyAlignment="1" applyProtection="1">
      <alignment horizontal="center"/>
      <protection hidden="1"/>
    </xf>
    <xf numFmtId="0" fontId="25" fillId="0" borderId="53" xfId="0" applyFont="1" applyBorder="1" applyAlignment="1" applyProtection="1">
      <alignment horizontal="center" wrapText="1"/>
      <protection hidden="1"/>
    </xf>
    <xf numFmtId="0" fontId="26" fillId="0" borderId="15" xfId="0" applyFont="1" applyFill="1" applyBorder="1" applyAlignment="1" applyProtection="1">
      <protection hidden="1"/>
    </xf>
    <xf numFmtId="0" fontId="26" fillId="0" borderId="18" xfId="0" applyFont="1" applyFill="1" applyBorder="1" applyAlignment="1" applyProtection="1">
      <alignment horizontal="center" wrapText="1"/>
      <protection hidden="1"/>
    </xf>
    <xf numFmtId="0" fontId="25" fillId="5" borderId="53" xfId="0" applyFont="1" applyFill="1" applyBorder="1" applyAlignment="1" applyProtection="1">
      <alignment horizontal="center"/>
      <protection hidden="1"/>
    </xf>
    <xf numFmtId="0" fontId="25" fillId="0" borderId="52" xfId="0" applyFont="1" applyFill="1" applyBorder="1" applyAlignment="1" applyProtection="1">
      <alignment horizontal="center"/>
      <protection hidden="1"/>
    </xf>
    <xf numFmtId="0" fontId="25" fillId="0" borderId="30" xfId="0" applyFont="1" applyFill="1" applyBorder="1" applyAlignment="1" applyProtection="1">
      <alignment horizontal="center"/>
      <protection hidden="1"/>
    </xf>
    <xf numFmtId="0" fontId="25" fillId="0" borderId="53" xfId="0" applyFont="1" applyFill="1" applyBorder="1" applyAlignment="1" applyProtection="1">
      <alignment horizontal="center"/>
      <protection hidden="1"/>
    </xf>
    <xf numFmtId="0" fontId="25" fillId="0" borderId="42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/>
      <protection hidden="1"/>
    </xf>
    <xf numFmtId="14" fontId="25" fillId="0" borderId="23" xfId="0" applyNumberFormat="1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25" xfId="0" applyNumberFormat="1" applyFont="1" applyBorder="1" applyProtection="1">
      <protection locked="0"/>
    </xf>
    <xf numFmtId="43" fontId="25" fillId="0" borderId="23" xfId="2" applyFont="1" applyBorder="1" applyProtection="1">
      <protection locked="0"/>
    </xf>
    <xf numFmtId="43" fontId="25" fillId="0" borderId="26" xfId="2" applyFont="1" applyBorder="1" applyProtection="1">
      <protection locked="0"/>
    </xf>
    <xf numFmtId="43" fontId="25" fillId="0" borderId="9" xfId="2" applyFont="1" applyBorder="1" applyProtection="1">
      <protection locked="0"/>
    </xf>
    <xf numFmtId="43" fontId="25" fillId="0" borderId="11" xfId="2" applyFont="1" applyBorder="1" applyProtection="1">
      <protection locked="0"/>
    </xf>
    <xf numFmtId="43" fontId="25" fillId="5" borderId="26" xfId="2" applyFont="1" applyFill="1" applyBorder="1" applyProtection="1">
      <protection hidden="1"/>
    </xf>
    <xf numFmtId="0" fontId="25" fillId="0" borderId="6" xfId="2" applyNumberFormat="1" applyFont="1" applyFill="1" applyBorder="1" applyProtection="1">
      <protection locked="0"/>
    </xf>
    <xf numFmtId="0" fontId="25" fillId="0" borderId="3" xfId="2" applyNumberFormat="1" applyFont="1" applyFill="1" applyBorder="1" applyProtection="1">
      <protection locked="0"/>
    </xf>
    <xf numFmtId="43" fontId="25" fillId="0" borderId="23" xfId="2" applyFont="1" applyFill="1" applyBorder="1" applyProtection="1">
      <protection locked="0"/>
    </xf>
    <xf numFmtId="43" fontId="25" fillId="5" borderId="9" xfId="2" applyFont="1" applyFill="1" applyBorder="1" applyProtection="1">
      <protection hidden="1"/>
    </xf>
    <xf numFmtId="43" fontId="25" fillId="5" borderId="13" xfId="2" applyFont="1" applyFill="1" applyBorder="1" applyProtection="1">
      <protection hidden="1"/>
    </xf>
    <xf numFmtId="8" fontId="9" fillId="0" borderId="26" xfId="1" applyFont="1" applyBorder="1" applyProtection="1">
      <protection hidden="1"/>
    </xf>
    <xf numFmtId="0" fontId="25" fillId="0" borderId="4" xfId="0" applyFont="1" applyBorder="1" applyAlignment="1" applyProtection="1">
      <alignment horizontal="center"/>
      <protection locked="0"/>
    </xf>
    <xf numFmtId="14" fontId="25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" xfId="0" applyNumberFormat="1" applyFont="1" applyBorder="1" applyProtection="1">
      <protection locked="0"/>
    </xf>
    <xf numFmtId="43" fontId="25" fillId="5" borderId="1" xfId="2" applyFont="1" applyFill="1" applyBorder="1" applyProtection="1">
      <protection hidden="1"/>
    </xf>
    <xf numFmtId="43" fontId="25" fillId="0" borderId="1" xfId="2" applyFont="1" applyBorder="1" applyProtection="1">
      <protection locked="0"/>
    </xf>
    <xf numFmtId="43" fontId="25" fillId="0" borderId="38" xfId="2" applyFont="1" applyBorder="1" applyProtection="1">
      <protection locked="0"/>
    </xf>
    <xf numFmtId="43" fontId="25" fillId="0" borderId="19" xfId="2" applyFont="1" applyBorder="1" applyProtection="1">
      <protection locked="0"/>
    </xf>
    <xf numFmtId="43" fontId="25" fillId="0" borderId="21" xfId="2" applyFont="1" applyBorder="1" applyProtection="1">
      <protection locked="0"/>
    </xf>
    <xf numFmtId="43" fontId="25" fillId="5" borderId="38" xfId="2" applyFont="1" applyFill="1" applyBorder="1" applyProtection="1">
      <protection hidden="1"/>
    </xf>
    <xf numFmtId="0" fontId="25" fillId="0" borderId="4" xfId="2" applyNumberFormat="1" applyFont="1" applyFill="1" applyBorder="1" applyProtection="1">
      <protection locked="0"/>
    </xf>
    <xf numFmtId="0" fontId="25" fillId="0" borderId="1" xfId="2" applyNumberFormat="1" applyFont="1" applyFill="1" applyBorder="1" applyProtection="1">
      <protection locked="0"/>
    </xf>
    <xf numFmtId="43" fontId="25" fillId="0" borderId="1" xfId="2" applyFont="1" applyFill="1" applyBorder="1" applyProtection="1">
      <protection locked="0"/>
    </xf>
    <xf numFmtId="43" fontId="25" fillId="5" borderId="19" xfId="2" applyFont="1" applyFill="1" applyBorder="1" applyProtection="1">
      <protection hidden="1"/>
    </xf>
    <xf numFmtId="43" fontId="25" fillId="5" borderId="54" xfId="2" applyFont="1" applyFill="1" applyBorder="1" applyProtection="1">
      <protection hidden="1"/>
    </xf>
    <xf numFmtId="43" fontId="25" fillId="5" borderId="8" xfId="2" applyFont="1" applyFill="1" applyBorder="1" applyProtection="1">
      <protection hidden="1"/>
    </xf>
    <xf numFmtId="14" fontId="25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25" fillId="0" borderId="41" xfId="0" applyNumberFormat="1" applyFont="1" applyBorder="1" applyProtection="1">
      <protection locked="0"/>
    </xf>
    <xf numFmtId="43" fontId="25" fillId="0" borderId="2" xfId="2" applyFont="1" applyBorder="1" applyProtection="1">
      <protection locked="0"/>
    </xf>
    <xf numFmtId="43" fontId="25" fillId="0" borderId="61" xfId="2" applyFont="1" applyBorder="1" applyProtection="1">
      <protection locked="0"/>
    </xf>
    <xf numFmtId="43" fontId="25" fillId="0" borderId="54" xfId="2" applyFont="1" applyBorder="1" applyProtection="1">
      <protection locked="0"/>
    </xf>
    <xf numFmtId="43" fontId="25" fillId="0" borderId="39" xfId="2" applyFont="1" applyBorder="1" applyProtection="1">
      <protection locked="0"/>
    </xf>
    <xf numFmtId="43" fontId="25" fillId="5" borderId="61" xfId="2" applyFont="1" applyFill="1" applyBorder="1" applyProtection="1">
      <protection hidden="1"/>
    </xf>
    <xf numFmtId="0" fontId="25" fillId="0" borderId="41" xfId="2" applyNumberFormat="1" applyFont="1" applyFill="1" applyBorder="1" applyProtection="1">
      <protection locked="0"/>
    </xf>
    <xf numFmtId="0" fontId="25" fillId="0" borderId="2" xfId="2" applyNumberFormat="1" applyFont="1" applyFill="1" applyBorder="1" applyProtection="1">
      <protection locked="0"/>
    </xf>
    <xf numFmtId="43" fontId="25" fillId="0" borderId="2" xfId="2" applyFont="1" applyFill="1" applyBorder="1" applyProtection="1">
      <protection locked="0"/>
    </xf>
    <xf numFmtId="43" fontId="25" fillId="0" borderId="61" xfId="2" applyFont="1" applyFill="1" applyBorder="1" applyProtection="1">
      <protection locked="0"/>
    </xf>
    <xf numFmtId="43" fontId="25" fillId="5" borderId="48" xfId="2" applyFont="1" applyFill="1" applyBorder="1" applyProtection="1">
      <protection hidden="1"/>
    </xf>
    <xf numFmtId="0" fontId="27" fillId="0" borderId="27" xfId="0" applyFont="1" applyBorder="1" applyAlignment="1" applyProtection="1">
      <alignment horizontal="center" wrapText="1"/>
      <protection hidden="1"/>
    </xf>
    <xf numFmtId="14" fontId="25" fillId="5" borderId="1" xfId="0" applyNumberFormat="1" applyFont="1" applyFill="1" applyBorder="1" applyAlignment="1" applyProtection="1">
      <alignment horizontal="center"/>
      <protection hidden="1"/>
    </xf>
    <xf numFmtId="0" fontId="25" fillId="5" borderId="1" xfId="0" applyFont="1" applyFill="1" applyBorder="1" applyAlignment="1" applyProtection="1">
      <alignment horizontal="center"/>
      <protection hidden="1"/>
    </xf>
    <xf numFmtId="0" fontId="25" fillId="5" borderId="24" xfId="0" applyFont="1" applyFill="1" applyBorder="1" applyAlignment="1" applyProtection="1">
      <alignment horizontal="center"/>
      <protection hidden="1"/>
    </xf>
    <xf numFmtId="0" fontId="25" fillId="5" borderId="4" xfId="0" applyNumberFormat="1" applyFont="1" applyFill="1" applyBorder="1" applyProtection="1">
      <protection hidden="1"/>
    </xf>
    <xf numFmtId="43" fontId="25" fillId="5" borderId="71" xfId="2" applyFont="1" applyFill="1" applyBorder="1" applyProtection="1">
      <protection hidden="1"/>
    </xf>
    <xf numFmtId="0" fontId="25" fillId="5" borderId="71" xfId="2" applyNumberFormat="1" applyFont="1" applyFill="1" applyBorder="1" applyProtection="1">
      <protection locked="0"/>
    </xf>
    <xf numFmtId="0" fontId="25" fillId="5" borderId="33" xfId="2" applyNumberFormat="1" applyFont="1" applyFill="1" applyBorder="1" applyProtection="1">
      <protection hidden="1"/>
    </xf>
    <xf numFmtId="0" fontId="25" fillId="5" borderId="72" xfId="2" applyNumberFormat="1" applyFont="1" applyFill="1" applyBorder="1" applyProtection="1">
      <protection hidden="1"/>
    </xf>
    <xf numFmtId="8" fontId="9" fillId="0" borderId="44" xfId="1" applyFont="1" applyBorder="1" applyProtection="1">
      <protection hidden="1"/>
    </xf>
    <xf numFmtId="0" fontId="9" fillId="0" borderId="63" xfId="0" applyFont="1" applyBorder="1" applyProtection="1">
      <protection hidden="1"/>
    </xf>
    <xf numFmtId="43" fontId="9" fillId="5" borderId="68" xfId="1" applyNumberFormat="1" applyFont="1" applyFill="1" applyBorder="1" applyProtection="1">
      <protection hidden="1"/>
    </xf>
    <xf numFmtId="43" fontId="9" fillId="0" borderId="68" xfId="1" applyNumberFormat="1" applyFont="1" applyBorder="1" applyProtection="1">
      <protection hidden="1"/>
    </xf>
    <xf numFmtId="43" fontId="9" fillId="0" borderId="75" xfId="1" applyNumberFormat="1" applyFont="1" applyBorder="1" applyProtection="1">
      <protection hidden="1"/>
    </xf>
    <xf numFmtId="43" fontId="9" fillId="0" borderId="76" xfId="1" applyNumberFormat="1" applyFont="1" applyBorder="1" applyProtection="1">
      <protection hidden="1"/>
    </xf>
    <xf numFmtId="8" fontId="25" fillId="0" borderId="51" xfId="1" applyFont="1" applyBorder="1" applyProtection="1">
      <protection hidden="1"/>
    </xf>
    <xf numFmtId="43" fontId="9" fillId="5" borderId="66" xfId="1" applyNumberFormat="1" applyFont="1" applyFill="1" applyBorder="1" applyProtection="1">
      <protection hidden="1"/>
    </xf>
    <xf numFmtId="8" fontId="9" fillId="0" borderId="68" xfId="1" applyFont="1" applyFill="1" applyBorder="1" applyProtection="1">
      <protection hidden="1"/>
    </xf>
    <xf numFmtId="8" fontId="9" fillId="0" borderId="75" xfId="1" applyFont="1" applyFill="1" applyBorder="1" applyProtection="1">
      <protection hidden="1"/>
    </xf>
    <xf numFmtId="8" fontId="9" fillId="5" borderId="50" xfId="1" applyFont="1" applyFill="1" applyBorder="1" applyProtection="1">
      <protection hidden="1"/>
    </xf>
    <xf numFmtId="0" fontId="25" fillId="0" borderId="0" xfId="0" applyFont="1" applyProtection="1">
      <protection hidden="1"/>
    </xf>
    <xf numFmtId="43" fontId="25" fillId="0" borderId="6" xfId="2" applyFont="1" applyFill="1" applyBorder="1" applyProtection="1">
      <protection locked="0"/>
    </xf>
    <xf numFmtId="43" fontId="25" fillId="0" borderId="48" xfId="2" applyFont="1" applyFill="1" applyBorder="1" applyProtection="1">
      <protection hidden="1"/>
    </xf>
    <xf numFmtId="43" fontId="25" fillId="0" borderId="8" xfId="2" applyFont="1" applyFill="1" applyBorder="1" applyProtection="1">
      <protection locked="0"/>
    </xf>
    <xf numFmtId="43" fontId="25" fillId="0" borderId="57" xfId="2" applyFont="1" applyFill="1" applyBorder="1" applyProtection="1">
      <protection locked="0"/>
    </xf>
    <xf numFmtId="43" fontId="25" fillId="0" borderId="0" xfId="2" applyFont="1" applyFill="1" applyBorder="1" applyProtection="1">
      <protection locked="0"/>
    </xf>
    <xf numFmtId="8" fontId="25" fillId="0" borderId="6" xfId="2" applyNumberFormat="1" applyFont="1" applyFill="1" applyBorder="1" applyProtection="1">
      <protection hidden="1"/>
    </xf>
    <xf numFmtId="8" fontId="25" fillId="0" borderId="3" xfId="2" applyNumberFormat="1" applyFont="1" applyFill="1" applyBorder="1" applyProtection="1">
      <protection hidden="1"/>
    </xf>
    <xf numFmtId="8" fontId="25" fillId="0" borderId="62" xfId="2" applyNumberFormat="1" applyFont="1" applyFill="1" applyBorder="1" applyProtection="1">
      <protection hidden="1"/>
    </xf>
    <xf numFmtId="43" fontId="9" fillId="0" borderId="67" xfId="1" applyNumberFormat="1" applyFont="1" applyBorder="1" applyProtection="1">
      <protection hidden="1"/>
    </xf>
    <xf numFmtId="43" fontId="25" fillId="0" borderId="41" xfId="2" applyFont="1" applyFill="1" applyBorder="1" applyProtection="1">
      <protection locked="0"/>
    </xf>
    <xf numFmtId="43" fontId="25" fillId="0" borderId="54" xfId="2" applyFont="1" applyFill="1" applyBorder="1" applyProtection="1">
      <protection locked="0"/>
    </xf>
    <xf numFmtId="43" fontId="25" fillId="5" borderId="41" xfId="2" applyFont="1" applyFill="1" applyBorder="1" applyProtection="1">
      <protection hidden="1"/>
    </xf>
    <xf numFmtId="43" fontId="25" fillId="5" borderId="2" xfId="2" applyFont="1" applyFill="1" applyBorder="1" applyProtection="1">
      <protection hidden="1"/>
    </xf>
    <xf numFmtId="8" fontId="9" fillId="0" borderId="50" xfId="1" applyFont="1" applyBorder="1" applyProtection="1">
      <protection hidden="1"/>
    </xf>
    <xf numFmtId="8" fontId="25" fillId="0" borderId="63" xfId="1" applyFont="1" applyFill="1" applyBorder="1" applyProtection="1">
      <protection hidden="1"/>
    </xf>
    <xf numFmtId="8" fontId="25" fillId="0" borderId="64" xfId="1" applyFont="1" applyFill="1" applyBorder="1" applyProtection="1">
      <protection hidden="1"/>
    </xf>
    <xf numFmtId="8" fontId="25" fillId="0" borderId="66" xfId="1" applyFont="1" applyFill="1" applyBorder="1" applyProtection="1">
      <protection hidden="1"/>
    </xf>
    <xf numFmtId="8" fontId="25" fillId="0" borderId="60" xfId="1" applyFont="1" applyFill="1" applyBorder="1" applyProtection="1">
      <protection hidden="1"/>
    </xf>
    <xf numFmtId="8" fontId="25" fillId="0" borderId="48" xfId="1" applyFont="1" applyFill="1" applyBorder="1" applyProtection="1">
      <protection hidden="1"/>
    </xf>
    <xf numFmtId="8" fontId="25" fillId="0" borderId="0" xfId="1" applyFont="1" applyFill="1" applyBorder="1" applyProtection="1">
      <protection hidden="1"/>
    </xf>
    <xf numFmtId="8" fontId="25" fillId="0" borderId="65" xfId="1" applyFont="1" applyFill="1" applyBorder="1" applyProtection="1">
      <protection hidden="1"/>
    </xf>
    <xf numFmtId="8" fontId="9" fillId="0" borderId="14" xfId="1" applyFont="1" applyFill="1" applyBorder="1" applyProtection="1">
      <protection hidden="1"/>
    </xf>
    <xf numFmtId="8" fontId="9" fillId="0" borderId="26" xfId="1" applyFont="1" applyBorder="1" applyProtection="1">
      <protection locked="0"/>
    </xf>
    <xf numFmtId="8" fontId="9" fillId="0" borderId="26" xfId="1" applyFont="1" applyFill="1" applyBorder="1" applyProtection="1">
      <protection hidden="1"/>
    </xf>
    <xf numFmtId="49" fontId="15" fillId="0" borderId="1" xfId="0" quotePrefix="1" applyNumberFormat="1" applyFont="1" applyFill="1" applyBorder="1" applyAlignment="1" applyProtection="1">
      <alignment horizontal="left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15" fillId="0" borderId="39" xfId="0" applyFont="1" applyFill="1" applyBorder="1" applyAlignment="1" applyProtection="1">
      <alignment horizontal="left"/>
      <protection hidden="1"/>
    </xf>
    <xf numFmtId="0" fontId="15" fillId="0" borderId="40" xfId="0" applyFont="1" applyFill="1" applyBorder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0" borderId="69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4" fontId="25" fillId="5" borderId="68" xfId="0" applyNumberFormat="1" applyFont="1" applyFill="1" applyBorder="1" applyProtection="1">
      <protection hidden="1"/>
    </xf>
    <xf numFmtId="0" fontId="25" fillId="5" borderId="68" xfId="0" applyFont="1" applyFill="1" applyBorder="1" applyProtection="1">
      <protection hidden="1"/>
    </xf>
    <xf numFmtId="0" fontId="9" fillId="5" borderId="73" xfId="0" applyFont="1" applyFill="1" applyBorder="1" applyProtection="1">
      <protection hidden="1"/>
    </xf>
    <xf numFmtId="0" fontId="9" fillId="5" borderId="74" xfId="0" applyFont="1" applyFill="1" applyBorder="1" applyProtection="1">
      <protection hidden="1"/>
    </xf>
    <xf numFmtId="8" fontId="25" fillId="0" borderId="19" xfId="2" applyNumberFormat="1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43" fontId="25" fillId="0" borderId="70" xfId="2" applyFont="1" applyFill="1" applyBorder="1" applyProtection="1"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29" fillId="0" borderId="0" xfId="0" applyFont="1"/>
    <xf numFmtId="14" fontId="3" fillId="0" borderId="8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8" fillId="0" borderId="0" xfId="0" applyFont="1" applyFill="1" applyAlignment="1" applyProtection="1">
      <alignment horizontal="left" wrapText="1"/>
      <protection hidden="1"/>
    </xf>
    <xf numFmtId="0" fontId="28" fillId="0" borderId="0" xfId="0" applyFont="1" applyFill="1" applyAlignment="1" applyProtection="1">
      <alignment horizontal="center" wrapText="1"/>
      <protection hidden="1"/>
    </xf>
    <xf numFmtId="0" fontId="28" fillId="0" borderId="0" xfId="0" applyFont="1" applyFill="1" applyAlignment="1" applyProtection="1">
      <alignment horizontal="right" wrapText="1"/>
      <protection hidden="1"/>
    </xf>
    <xf numFmtId="43" fontId="25" fillId="5" borderId="43" xfId="2" quotePrefix="1" applyFont="1" applyFill="1" applyBorder="1" applyProtection="1">
      <protection hidden="1"/>
    </xf>
    <xf numFmtId="8" fontId="31" fillId="0" borderId="0" xfId="1" applyFont="1" applyFill="1" applyBorder="1" applyProtection="1">
      <protection hidden="1"/>
    </xf>
    <xf numFmtId="0" fontId="25" fillId="0" borderId="49" xfId="0" applyFont="1" applyFill="1" applyBorder="1" applyAlignment="1" applyProtection="1">
      <alignment horizontal="center" wrapText="1"/>
      <protection hidden="1"/>
    </xf>
    <xf numFmtId="8" fontId="25" fillId="0" borderId="79" xfId="2" applyNumberFormat="1" applyFont="1" applyFill="1" applyBorder="1" applyProtection="1">
      <protection hidden="1"/>
    </xf>
    <xf numFmtId="43" fontId="25" fillId="5" borderId="40" xfId="2" applyFont="1" applyFill="1" applyBorder="1" applyProtection="1">
      <protection hidden="1"/>
    </xf>
    <xf numFmtId="8" fontId="25" fillId="0" borderId="83" xfId="1" applyFont="1" applyFill="1" applyBorder="1" applyProtection="1">
      <protection hidden="1"/>
    </xf>
    <xf numFmtId="0" fontId="25" fillId="0" borderId="0" xfId="0" applyFont="1" applyBorder="1" applyAlignment="1" applyProtection="1">
      <alignment horizontal="center"/>
      <protection locked="0"/>
    </xf>
    <xf numFmtId="43" fontId="25" fillId="0" borderId="37" xfId="2" applyFont="1" applyFill="1" applyBorder="1" applyProtection="1">
      <protection locked="0"/>
    </xf>
    <xf numFmtId="43" fontId="25" fillId="0" borderId="24" xfId="2" applyFont="1" applyFill="1" applyBorder="1" applyProtection="1">
      <protection locked="0"/>
    </xf>
    <xf numFmtId="43" fontId="25" fillId="0" borderId="59" xfId="2" applyFont="1" applyFill="1" applyBorder="1" applyProtection="1">
      <protection locked="0"/>
    </xf>
    <xf numFmtId="43" fontId="25" fillId="5" borderId="24" xfId="2" applyFont="1" applyFill="1" applyBorder="1" applyProtection="1">
      <protection hidden="1"/>
    </xf>
    <xf numFmtId="8" fontId="9" fillId="0" borderId="73" xfId="1" applyFont="1" applyFill="1" applyBorder="1" applyProtection="1">
      <protection hidden="1"/>
    </xf>
    <xf numFmtId="8" fontId="25" fillId="0" borderId="36" xfId="2" applyNumberFormat="1" applyFont="1" applyFill="1" applyBorder="1" applyProtection="1">
      <protection hidden="1"/>
    </xf>
    <xf numFmtId="43" fontId="25" fillId="5" borderId="59" xfId="2" applyFont="1" applyFill="1" applyBorder="1" applyProtection="1">
      <protection hidden="1"/>
    </xf>
    <xf numFmtId="0" fontId="25" fillId="0" borderId="55" xfId="0" applyFont="1" applyFill="1" applyBorder="1" applyAlignment="1" applyProtection="1">
      <alignment horizontal="center" wrapText="1"/>
      <protection hidden="1"/>
    </xf>
    <xf numFmtId="8" fontId="25" fillId="0" borderId="78" xfId="1" applyFont="1" applyFill="1" applyBorder="1" applyProtection="1">
      <protection hidden="1"/>
    </xf>
    <xf numFmtId="0" fontId="25" fillId="5" borderId="42" xfId="0" applyFont="1" applyFill="1" applyBorder="1" applyAlignment="1" applyProtection="1">
      <alignment horizontal="center" wrapText="1"/>
      <protection hidden="1"/>
    </xf>
    <xf numFmtId="0" fontId="25" fillId="5" borderId="44" xfId="0" applyFont="1" applyFill="1" applyBorder="1" applyAlignment="1" applyProtection="1">
      <alignment horizontal="center" wrapText="1"/>
      <protection hidden="1"/>
    </xf>
    <xf numFmtId="43" fontId="25" fillId="5" borderId="23" xfId="2" applyFont="1" applyFill="1" applyBorder="1" applyProtection="1"/>
    <xf numFmtId="43" fontId="25" fillId="5" borderId="1" xfId="2" applyFont="1" applyFill="1" applyBorder="1" applyProtection="1"/>
    <xf numFmtId="43" fontId="25" fillId="5" borderId="2" xfId="2" applyFont="1" applyFill="1" applyBorder="1" applyProtection="1"/>
    <xf numFmtId="43" fontId="25" fillId="5" borderId="26" xfId="2" applyFont="1" applyFill="1" applyBorder="1" applyProtection="1"/>
    <xf numFmtId="43" fontId="25" fillId="5" borderId="38" xfId="2" applyFont="1" applyFill="1" applyBorder="1" applyProtection="1"/>
    <xf numFmtId="43" fontId="25" fillId="5" borderId="61" xfId="2" applyFont="1" applyFill="1" applyBorder="1" applyProtection="1"/>
    <xf numFmtId="8" fontId="25" fillId="0" borderId="57" xfId="1" applyFont="1" applyFill="1" applyBorder="1" applyProtection="1">
      <protection hidden="1"/>
    </xf>
    <xf numFmtId="8" fontId="25" fillId="5" borderId="19" xfId="2" applyNumberFormat="1" applyFont="1" applyFill="1" applyBorder="1" applyProtection="1">
      <protection hidden="1"/>
    </xf>
    <xf numFmtId="8" fontId="25" fillId="5" borderId="8" xfId="2" applyNumberFormat="1" applyFont="1" applyFill="1" applyBorder="1" applyProtection="1">
      <protection hidden="1"/>
    </xf>
    <xf numFmtId="8" fontId="25" fillId="5" borderId="50" xfId="2" applyNumberFormat="1" applyFont="1" applyFill="1" applyBorder="1" applyProtection="1">
      <protection hidden="1"/>
    </xf>
    <xf numFmtId="8" fontId="25" fillId="5" borderId="65" xfId="1" applyFont="1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top"/>
      <protection hidden="1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43" fontId="9" fillId="0" borderId="0" xfId="2" applyFont="1" applyBorder="1" applyProtection="1"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8" fontId="4" fillId="0" borderId="13" xfId="1" applyFont="1" applyFill="1" applyBorder="1" applyAlignment="1" applyProtection="1">
      <alignment horizontal="center"/>
      <protection locked="0"/>
    </xf>
    <xf numFmtId="8" fontId="4" fillId="0" borderId="8" xfId="1" applyFont="1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0" fillId="0" borderId="0" xfId="0" applyFill="1"/>
    <xf numFmtId="0" fontId="0" fillId="0" borderId="0" xfId="0" applyFill="1" applyBorder="1"/>
    <xf numFmtId="0" fontId="33" fillId="6" borderId="1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33" fillId="6" borderId="22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15" fillId="0" borderId="0" xfId="0" applyFont="1" applyBorder="1" applyAlignment="1" applyProtection="1">
      <alignment horizontal="left"/>
      <protection hidden="1"/>
    </xf>
    <xf numFmtId="0" fontId="13" fillId="0" borderId="36" xfId="0" applyFont="1" applyBorder="1" applyAlignment="1" applyProtection="1">
      <alignment horizontal="center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8" fontId="32" fillId="0" borderId="53" xfId="1" applyFont="1" applyFill="1" applyBorder="1" applyProtection="1">
      <protection hidden="1"/>
    </xf>
    <xf numFmtId="0" fontId="15" fillId="0" borderId="86" xfId="0" applyFont="1" applyFill="1" applyBorder="1" applyAlignment="1" applyProtection="1">
      <alignment horizontal="center"/>
      <protection hidden="1"/>
    </xf>
    <xf numFmtId="0" fontId="15" fillId="0" borderId="77" xfId="0" applyFont="1" applyBorder="1" applyAlignment="1" applyProtection="1">
      <alignment horizontal="left"/>
      <protection hidden="1"/>
    </xf>
    <xf numFmtId="0" fontId="4" fillId="2" borderId="43" xfId="0" applyFont="1" applyFill="1" applyBorder="1" applyAlignment="1" applyProtection="1">
      <alignment horizontal="center" wrapText="1"/>
      <protection hidden="1"/>
    </xf>
    <xf numFmtId="0" fontId="4" fillId="2" borderId="87" xfId="0" applyFont="1" applyFill="1" applyBorder="1" applyAlignment="1" applyProtection="1">
      <alignment horizontal="center"/>
      <protection hidden="1"/>
    </xf>
    <xf numFmtId="0" fontId="3" fillId="0" borderId="20" xfId="0" applyFont="1" applyFill="1" applyBorder="1" applyProtection="1">
      <protection locked="0"/>
    </xf>
    <xf numFmtId="8" fontId="3" fillId="0" borderId="89" xfId="0" applyNumberFormat="1" applyFont="1" applyFill="1" applyBorder="1" applyAlignment="1" applyProtection="1">
      <alignment horizontal="center"/>
      <protection hidden="1"/>
    </xf>
    <xf numFmtId="8" fontId="15" fillId="0" borderId="1" xfId="1" applyFont="1" applyFill="1" applyBorder="1" applyAlignment="1" applyProtection="1">
      <alignment horizontal="center"/>
      <protection hidden="1"/>
    </xf>
    <xf numFmtId="8" fontId="15" fillId="0" borderId="1" xfId="1" applyNumberFormat="1" applyFont="1" applyFill="1" applyBorder="1" applyAlignment="1" applyProtection="1">
      <alignment horizontal="center"/>
      <protection hidden="1"/>
    </xf>
    <xf numFmtId="43" fontId="25" fillId="0" borderId="20" xfId="2" applyFont="1" applyFill="1" applyBorder="1" applyProtection="1">
      <protection hidden="1"/>
    </xf>
    <xf numFmtId="8" fontId="25" fillId="0" borderId="20" xfId="1" applyFont="1" applyFill="1" applyBorder="1" applyProtection="1">
      <protection hidden="1"/>
    </xf>
    <xf numFmtId="43" fontId="9" fillId="0" borderId="1" xfId="2" applyFont="1" applyFill="1" applyBorder="1" applyProtection="1">
      <protection locked="0"/>
    </xf>
    <xf numFmtId="43" fontId="9" fillId="5" borderId="90" xfId="1" applyNumberFormat="1" applyFont="1" applyFill="1" applyBorder="1" applyProtection="1">
      <protection hidden="1"/>
    </xf>
    <xf numFmtId="43" fontId="9" fillId="0" borderId="90" xfId="1" applyNumberFormat="1" applyFont="1" applyBorder="1" applyProtection="1">
      <protection hidden="1"/>
    </xf>
    <xf numFmtId="43" fontId="9" fillId="0" borderId="70" xfId="1" applyNumberFormat="1" applyFont="1" applyBorder="1" applyProtection="1">
      <protection hidden="1"/>
    </xf>
    <xf numFmtId="43" fontId="9" fillId="0" borderId="50" xfId="1" applyNumberFormat="1" applyFont="1" applyBorder="1" applyProtection="1">
      <protection hidden="1"/>
    </xf>
    <xf numFmtId="43" fontId="9" fillId="0" borderId="25" xfId="2" applyFont="1" applyFill="1" applyBorder="1" applyProtection="1">
      <protection locked="0"/>
    </xf>
    <xf numFmtId="43" fontId="9" fillId="0" borderId="23" xfId="2" applyFont="1" applyFill="1" applyBorder="1" applyProtection="1">
      <protection locked="0"/>
    </xf>
    <xf numFmtId="43" fontId="9" fillId="0" borderId="26" xfId="2" applyFont="1" applyFill="1" applyBorder="1" applyProtection="1">
      <protection locked="0"/>
    </xf>
    <xf numFmtId="43" fontId="9" fillId="0" borderId="4" xfId="2" applyFont="1" applyFill="1" applyBorder="1" applyProtection="1">
      <protection locked="0"/>
    </xf>
    <xf numFmtId="43" fontId="9" fillId="0" borderId="38" xfId="2" applyFont="1" applyFill="1" applyBorder="1" applyProtection="1">
      <protection locked="0"/>
    </xf>
    <xf numFmtId="8" fontId="9" fillId="0" borderId="27" xfId="1" applyFont="1" applyFill="1" applyBorder="1" applyProtection="1">
      <protection hidden="1"/>
    </xf>
    <xf numFmtId="8" fontId="9" fillId="0" borderId="90" xfId="1" applyFont="1" applyFill="1" applyBorder="1" applyProtection="1">
      <protection hidden="1"/>
    </xf>
    <xf numFmtId="8" fontId="9" fillId="0" borderId="70" xfId="1" applyFont="1" applyFill="1" applyBorder="1" applyProtection="1">
      <protection hidden="1"/>
    </xf>
    <xf numFmtId="0" fontId="8" fillId="0" borderId="0" xfId="0" applyFont="1" applyBorder="1" applyProtection="1"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3" fillId="0" borderId="80" xfId="0" applyFont="1" applyBorder="1" applyAlignment="1" applyProtection="1">
      <alignment horizontal="center"/>
      <protection hidden="1"/>
    </xf>
    <xf numFmtId="0" fontId="3" fillId="0" borderId="8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0" fontId="3" fillId="0" borderId="88" xfId="0" applyFont="1" applyFill="1" applyBorder="1" applyAlignment="1" applyProtection="1">
      <alignment horizontal="right"/>
      <protection locked="0"/>
    </xf>
    <xf numFmtId="0" fontId="3" fillId="0" borderId="89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left"/>
      <protection hidden="1"/>
    </xf>
    <xf numFmtId="49" fontId="15" fillId="0" borderId="1" xfId="0" quotePrefix="1" applyNumberFormat="1" applyFont="1" applyFill="1" applyBorder="1" applyAlignment="1" applyProtection="1">
      <alignment horizontal="center"/>
      <protection locked="0"/>
    </xf>
    <xf numFmtId="0" fontId="3" fillId="0" borderId="56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2" fillId="0" borderId="32" xfId="0" applyFont="1" applyFill="1" applyBorder="1" applyAlignment="1" applyProtection="1">
      <alignment horizontal="left" vertical="center"/>
      <protection locked="0"/>
    </xf>
    <xf numFmtId="0" fontId="32" fillId="0" borderId="33" xfId="0" applyFont="1" applyFill="1" applyBorder="1" applyAlignment="1" applyProtection="1">
      <alignment horizontal="left" vertical="center"/>
      <protection locked="0"/>
    </xf>
    <xf numFmtId="0" fontId="32" fillId="0" borderId="34" xfId="0" applyFont="1" applyFill="1" applyBorder="1" applyAlignment="1" applyProtection="1">
      <alignment horizontal="left" vertical="center"/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59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81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center" wrapText="1"/>
      <protection hidden="1"/>
    </xf>
    <xf numFmtId="0" fontId="9" fillId="2" borderId="2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0" fontId="32" fillId="0" borderId="77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82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22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55" xfId="0" applyFont="1" applyFill="1" applyBorder="1" applyAlignment="1" applyProtection="1">
      <alignment horizontal="center" wrapText="1"/>
      <protection hidden="1"/>
    </xf>
    <xf numFmtId="0" fontId="4" fillId="2" borderId="49" xfId="0" applyFont="1" applyFill="1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2" borderId="49" xfId="0" applyFont="1" applyFill="1" applyBorder="1" applyAlignment="1" applyProtection="1">
      <alignment horizontal="center"/>
      <protection hidden="1"/>
    </xf>
    <xf numFmtId="0" fontId="9" fillId="5" borderId="55" xfId="0" applyFont="1" applyFill="1" applyBorder="1" applyAlignment="1" applyProtection="1">
      <alignment horizontal="center"/>
      <protection hidden="1"/>
    </xf>
    <xf numFmtId="0" fontId="9" fillId="5" borderId="28" xfId="0" applyFont="1" applyFill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14" fontId="25" fillId="0" borderId="5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43" fontId="25" fillId="5" borderId="42" xfId="2" applyFont="1" applyFill="1" applyBorder="1" applyAlignment="1" applyProtection="1">
      <alignment horizontal="center" wrapText="1"/>
      <protection hidden="1"/>
    </xf>
    <xf numFmtId="43" fontId="25" fillId="5" borderId="45" xfId="2" applyFont="1" applyFill="1" applyBorder="1" applyAlignment="1" applyProtection="1">
      <alignment horizontal="center" wrapText="1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25" fillId="5" borderId="46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 wrapText="1"/>
      <protection hidden="1"/>
    </xf>
    <xf numFmtId="0" fontId="9" fillId="4" borderId="22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9" fillId="5" borderId="51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center"/>
      <protection hidden="1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58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  <protection hidden="1"/>
    </xf>
    <xf numFmtId="0" fontId="9" fillId="0" borderId="20" xfId="0" applyFont="1" applyFill="1" applyBorder="1" applyAlignment="1" applyProtection="1">
      <alignment horizontal="right"/>
      <protection hidden="1"/>
    </xf>
    <xf numFmtId="0" fontId="15" fillId="0" borderId="21" xfId="0" applyFont="1" applyFill="1" applyBorder="1" applyAlignment="1" applyProtection="1">
      <alignment horizontal="left"/>
      <protection hidden="1"/>
    </xf>
    <xf numFmtId="0" fontId="15" fillId="0" borderId="17" xfId="0" applyFont="1" applyFill="1" applyBorder="1" applyAlignment="1" applyProtection="1">
      <alignment horizontal="left"/>
      <protection hidden="1"/>
    </xf>
    <xf numFmtId="0" fontId="15" fillId="0" borderId="84" xfId="0" applyFont="1" applyFill="1" applyBorder="1" applyAlignment="1" applyProtection="1">
      <alignment horizontal="left"/>
      <protection hidden="1"/>
    </xf>
    <xf numFmtId="0" fontId="15" fillId="0" borderId="85" xfId="0" applyFont="1" applyFill="1" applyBorder="1" applyAlignment="1" applyProtection="1">
      <alignment horizontal="left"/>
      <protection hidden="1"/>
    </xf>
    <xf numFmtId="0" fontId="3" fillId="0" borderId="21" xfId="0" applyFont="1" applyFill="1" applyBorder="1" applyAlignment="1" applyProtection="1">
      <alignment horizontal="left"/>
      <protection hidden="1"/>
    </xf>
    <xf numFmtId="0" fontId="3" fillId="0" borderId="17" xfId="0" applyFont="1" applyFill="1" applyBorder="1" applyAlignment="1" applyProtection="1">
      <alignment horizontal="left"/>
      <protection hidden="1"/>
    </xf>
    <xf numFmtId="0" fontId="15" fillId="0" borderId="25" xfId="0" applyFont="1" applyFill="1" applyBorder="1" applyAlignment="1" applyProtection="1">
      <alignment horizontal="left"/>
      <protection hidden="1"/>
    </xf>
    <xf numFmtId="0" fontId="15" fillId="0" borderId="23" xfId="0" applyFont="1" applyFill="1" applyBorder="1" applyAlignment="1" applyProtection="1">
      <alignment horizontal="left"/>
      <protection hidden="1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7" xfId="0" applyFont="1" applyBorder="1" applyAlignment="1" applyProtection="1">
      <alignment horizontal="left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29" xfId="0" applyFont="1" applyFill="1" applyBorder="1" applyAlignment="1" applyProtection="1">
      <alignment horizontal="center"/>
      <protection hidden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2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Drop" dropStyle="combo" dx="16" fmlaRange="'Travel Account Numbers'!$A$80:$A$81" noThreeD="1" sel="0" val="0"/>
</file>

<file path=xl/ctrlProps/ctrlProp11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12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6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7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8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9.xml><?xml version="1.0" encoding="utf-8"?>
<formControlPr xmlns="http://schemas.microsoft.com/office/spreadsheetml/2009/9/main" objectType="Drop" dropStyle="combo" dx="16" fmlaRange="'Travel Account Numbers'!$A$80:$A$81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904865</xdr:colOff>
      <xdr:row>1</xdr:row>
      <xdr:rowOff>59524</xdr:rowOff>
    </xdr:from>
    <xdr:to>
      <xdr:col>7</xdr:col>
      <xdr:colOff>984250</xdr:colOff>
      <xdr:row>7</xdr:row>
      <xdr:rowOff>15875</xdr:rowOff>
    </xdr:to>
    <xdr:pic>
      <xdr:nvPicPr>
        <xdr:cNvPr id="4" name="Picture 4" descr="NRAO_log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1990" y="313524"/>
          <a:ext cx="1270010" cy="148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158750</xdr:colOff>
      <xdr:row>7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125" y="317500"/>
          <a:ext cx="1984375" cy="1555749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642288</xdr:colOff>
      <xdr:row>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2750" y="265905"/>
          <a:ext cx="1197913" cy="15597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244474</xdr:rowOff>
    </xdr:from>
    <xdr:to>
      <xdr:col>2</xdr:col>
      <xdr:colOff>920750</xdr:colOff>
      <xdr:row>6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244474"/>
          <a:ext cx="1873250" cy="13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0</xdr:row>
          <xdr:rowOff>0</xdr:rowOff>
        </xdr:from>
        <xdr:to>
          <xdr:col>15</xdr:col>
          <xdr:colOff>676275</xdr:colOff>
          <xdr:row>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1038225</xdr:colOff>
          <xdr:row>0</xdr:row>
          <xdr:rowOff>0</xdr:rowOff>
        </xdr:from>
        <xdr:to>
          <xdr:col>17</xdr:col>
          <xdr:colOff>381000</xdr:colOff>
          <xdr:row>1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1095375</xdr:colOff>
          <xdr:row>0</xdr:row>
          <xdr:rowOff>0</xdr:rowOff>
        </xdr:from>
        <xdr:to>
          <xdr:col>18</xdr:col>
          <xdr:colOff>361950</xdr:colOff>
          <xdr:row>1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1038225</xdr:colOff>
          <xdr:row>0</xdr:row>
          <xdr:rowOff>0</xdr:rowOff>
        </xdr:from>
        <xdr:to>
          <xdr:col>19</xdr:col>
          <xdr:colOff>0</xdr:colOff>
          <xdr:row>1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904865</xdr:colOff>
      <xdr:row>1</xdr:row>
      <xdr:rowOff>59524</xdr:rowOff>
    </xdr:from>
    <xdr:to>
      <xdr:col>7</xdr:col>
      <xdr:colOff>977105</xdr:colOff>
      <xdr:row>7</xdr:row>
      <xdr:rowOff>0</xdr:rowOff>
    </xdr:to>
    <xdr:pic>
      <xdr:nvPicPr>
        <xdr:cNvPr id="2" name="Picture 4" descr="NRAO_logo.BMP">
          <a:extLst>
            <a:ext uri="{FF2B5EF4-FFF2-40B4-BE49-F238E27FC236}">
              <a16:creationId xmlns:a16="http://schemas.microsoft.com/office/drawing/2014/main" id="{0CF9A953-6557-482B-9C11-24D1C0BEE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2066" y="301203"/>
          <a:ext cx="1266420" cy="13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153988</xdr:colOff>
      <xdr:row>7</xdr:row>
      <xdr:rowOff>284328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74487E-08AB-41D5-8C4C-ADEED0675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0515" y="305179"/>
          <a:ext cx="1967055" cy="1670903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637526</xdr:colOff>
      <xdr:row>7</xdr:row>
      <xdr:rowOff>170597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56CE54-725D-4643-BFBE-26E8350B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0506" y="253584"/>
          <a:ext cx="1188886" cy="16087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</xdr:row>
      <xdr:rowOff>2795</xdr:rowOff>
    </xdr:from>
    <xdr:to>
      <xdr:col>2</xdr:col>
      <xdr:colOff>643494</xdr:colOff>
      <xdr:row>7</xdr:row>
      <xdr:rowOff>42649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CD12EA-0D38-45AB-B0D9-0663EB9E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493" y="244474"/>
          <a:ext cx="1868949" cy="148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487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87"/>
  <sheetViews>
    <sheetView showGridLines="0" tabSelected="1" view="pageBreakPreview" topLeftCell="A17" zoomScale="58" zoomScaleNormal="80" zoomScaleSheetLayoutView="58" workbookViewId="0">
      <selection activeCell="H28" sqref="H28"/>
    </sheetView>
  </sheetViews>
  <sheetFormatPr defaultColWidth="9.140625" defaultRowHeight="12.75" x14ac:dyDescent="0.2"/>
  <cols>
    <col min="1" max="1" width="6.42578125" style="2" customWidth="1"/>
    <col min="2" max="2" width="20" style="1" customWidth="1"/>
    <col min="3" max="3" width="15.710937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/>
      <c r="C12" s="324"/>
      <c r="D12" s="324"/>
      <c r="E12" s="324"/>
      <c r="F12" s="324"/>
      <c r="H12" s="321"/>
      <c r="I12" s="321"/>
      <c r="K12" s="322"/>
      <c r="L12" s="322"/>
      <c r="O12" s="325"/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 t="s">
        <v>57</v>
      </c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/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/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183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10"/>
      <c r="J18" s="10"/>
      <c r="L18" s="10"/>
      <c r="M18" s="19"/>
      <c r="N18" s="19"/>
      <c r="O18" s="19"/>
      <c r="P18" s="181"/>
      <c r="Q18" s="10"/>
      <c r="R18" s="181"/>
      <c r="S18" s="10"/>
      <c r="T18" s="181"/>
      <c r="U18" s="10"/>
    </row>
    <row r="19" spans="2:25" ht="26.25" customHeight="1" x14ac:dyDescent="0.2">
      <c r="B19" s="8"/>
      <c r="C19" s="8"/>
      <c r="D19" s="12"/>
      <c r="F19" s="9"/>
      <c r="G19" s="9"/>
      <c r="H19" s="9"/>
      <c r="I19" s="216"/>
      <c r="J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2:25" ht="26.25" customHeight="1" x14ac:dyDescent="0.2">
      <c r="B20" s="8"/>
      <c r="C20" s="8"/>
      <c r="D20" s="12"/>
      <c r="F20" s="9"/>
      <c r="G20" s="9"/>
      <c r="H20" s="9"/>
      <c r="I20" s="216"/>
      <c r="J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2:25" ht="26.25" customHeight="1" x14ac:dyDescent="0.2">
      <c r="B21" s="8"/>
      <c r="C21" s="8"/>
      <c r="D21" s="12"/>
      <c r="F21" s="9"/>
      <c r="G21" s="9"/>
      <c r="H21" s="9"/>
      <c r="I21" s="216"/>
      <c r="J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2:25" ht="26.25" customHeight="1" x14ac:dyDescent="0.2">
      <c r="B22" s="8"/>
      <c r="C22" s="8"/>
      <c r="D22" s="12"/>
      <c r="F22" s="9"/>
      <c r="G22" s="9"/>
      <c r="H22" s="9"/>
      <c r="I22" s="216"/>
      <c r="J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2:25" ht="24.95" customHeight="1" x14ac:dyDescent="0.2">
      <c r="B23" s="8"/>
      <c r="C23" s="8"/>
      <c r="D23" s="12"/>
      <c r="F23" s="9"/>
      <c r="G23" s="9"/>
      <c r="H23" s="9"/>
      <c r="I23" s="216"/>
      <c r="J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10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181"/>
      <c r="U24" s="10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228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182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/>
      <c r="D27" s="59"/>
      <c r="E27" s="60"/>
      <c r="F27" s="61"/>
      <c r="G27" s="187">
        <f>ROUND(SUM(F27*0.725),2)</f>
        <v>0</v>
      </c>
      <c r="H27" s="62"/>
      <c r="I27" s="63"/>
      <c r="J27" s="64"/>
      <c r="K27" s="65"/>
      <c r="L27" s="66">
        <f>0.75*K27</f>
        <v>0</v>
      </c>
      <c r="M27" s="67"/>
      <c r="N27" s="68"/>
      <c r="O27" s="68"/>
      <c r="P27" s="69"/>
      <c r="Q27" s="205">
        <f>SUM(M27*P27*0.75)</f>
        <v>0</v>
      </c>
      <c r="R27" s="69"/>
      <c r="S27" s="205">
        <f>SUM(N27*R27*0.75)</f>
        <v>0</v>
      </c>
      <c r="T27" s="194"/>
      <c r="U27" s="208">
        <f>SUM(O27*T27*0.75)</f>
        <v>0</v>
      </c>
      <c r="V27" s="70"/>
      <c r="W27" s="71"/>
      <c r="X27" s="72">
        <f t="shared" ref="X27:X33" si="0">SUM(G27,H27,I27,J27,L27-Q27-S27-U27)</f>
        <v>0</v>
      </c>
      <c r="Y27" s="2"/>
    </row>
    <row r="28" spans="2:25" ht="50.1" customHeight="1" thickBot="1" x14ac:dyDescent="0.25">
      <c r="B28" s="73"/>
      <c r="C28" s="74"/>
      <c r="D28" s="75"/>
      <c r="E28" s="76"/>
      <c r="F28" s="77"/>
      <c r="G28" s="187">
        <f t="shared" ref="G28:G33" si="1">ROUND(SUM(F28*0.725),2)</f>
        <v>0</v>
      </c>
      <c r="H28" s="79"/>
      <c r="I28" s="80"/>
      <c r="J28" s="81"/>
      <c r="K28" s="82"/>
      <c r="L28" s="83">
        <f>SUM(B28*K28)</f>
        <v>0</v>
      </c>
      <c r="M28" s="84"/>
      <c r="N28" s="85"/>
      <c r="O28" s="85"/>
      <c r="P28" s="86"/>
      <c r="Q28" s="206">
        <f>SUM(M28*P28)</f>
        <v>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0</v>
      </c>
      <c r="Y28" s="2"/>
    </row>
    <row r="29" spans="2:25" ht="50.1" customHeight="1" thickBot="1" x14ac:dyDescent="0.25">
      <c r="B29" s="73"/>
      <c r="C29" s="74"/>
      <c r="D29" s="75"/>
      <c r="E29" s="76"/>
      <c r="F29" s="77"/>
      <c r="G29" s="187">
        <f t="shared" si="1"/>
        <v>0</v>
      </c>
      <c r="H29" s="79"/>
      <c r="I29" s="80"/>
      <c r="J29" s="81"/>
      <c r="K29" s="82"/>
      <c r="L29" s="83">
        <f>SUM(B29*K29)</f>
        <v>0</v>
      </c>
      <c r="M29" s="84"/>
      <c r="N29" s="85"/>
      <c r="O29" s="85"/>
      <c r="P29" s="86"/>
      <c r="Q29" s="206">
        <f t="shared" ref="Q29:Q32" si="2">SUM(M29*P29)</f>
        <v>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0</v>
      </c>
      <c r="Y29" s="2"/>
    </row>
    <row r="30" spans="2:25" ht="50.1" customHeight="1" thickBot="1" x14ac:dyDescent="0.25">
      <c r="B30" s="73"/>
      <c r="C30" s="74"/>
      <c r="D30" s="75"/>
      <c r="E30" s="76"/>
      <c r="F30" s="77"/>
      <c r="G30" s="187">
        <f t="shared" si="1"/>
        <v>0</v>
      </c>
      <c r="H30" s="79"/>
      <c r="I30" s="80"/>
      <c r="J30" s="81"/>
      <c r="K30" s="82"/>
      <c r="L30" s="83">
        <f>SUM(B30*K30)</f>
        <v>0</v>
      </c>
      <c r="M30" s="84"/>
      <c r="N30" s="85"/>
      <c r="O30" s="85"/>
      <c r="P30" s="86"/>
      <c r="Q30" s="206">
        <f t="shared" si="2"/>
        <v>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0</v>
      </c>
      <c r="Y30" s="2"/>
    </row>
    <row r="31" spans="2:25" ht="50.1" customHeight="1" thickBot="1" x14ac:dyDescent="0.25">
      <c r="B31" s="73"/>
      <c r="C31" s="74"/>
      <c r="D31" s="75"/>
      <c r="E31" s="76"/>
      <c r="F31" s="77"/>
      <c r="G31" s="187">
        <f t="shared" si="1"/>
        <v>0</v>
      </c>
      <c r="H31" s="79"/>
      <c r="I31" s="80"/>
      <c r="J31" s="81"/>
      <c r="K31" s="82"/>
      <c r="L31" s="83">
        <f>SUM(B31*K31)</f>
        <v>0</v>
      </c>
      <c r="M31" s="84"/>
      <c r="N31" s="85"/>
      <c r="O31" s="85"/>
      <c r="P31" s="86"/>
      <c r="Q31" s="206">
        <f t="shared" si="2"/>
        <v>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0</v>
      </c>
      <c r="Y31" s="2"/>
    </row>
    <row r="32" spans="2:25" ht="50.1" customHeight="1" thickBot="1" x14ac:dyDescent="0.25">
      <c r="B32" s="73"/>
      <c r="C32" s="74"/>
      <c r="D32" s="75"/>
      <c r="E32" s="76"/>
      <c r="F32" s="77"/>
      <c r="G32" s="187">
        <f t="shared" si="1"/>
        <v>0</v>
      </c>
      <c r="H32" s="79"/>
      <c r="I32" s="80"/>
      <c r="J32" s="81"/>
      <c r="K32" s="82"/>
      <c r="L32" s="83">
        <f>SUM(B32*K32)</f>
        <v>0</v>
      </c>
      <c r="M32" s="84"/>
      <c r="N32" s="85"/>
      <c r="O32" s="85"/>
      <c r="P32" s="86"/>
      <c r="Q32" s="206">
        <f t="shared" si="2"/>
        <v>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0</v>
      </c>
      <c r="Y32" s="2"/>
    </row>
    <row r="33" spans="2:26" ht="50.1" customHeight="1" thickBot="1" x14ac:dyDescent="0.25">
      <c r="B33" s="26" t="s">
        <v>96</v>
      </c>
      <c r="C33" s="90"/>
      <c r="D33" s="91"/>
      <c r="E33" s="92"/>
      <c r="F33" s="93"/>
      <c r="G33" s="187">
        <f t="shared" si="1"/>
        <v>0</v>
      </c>
      <c r="H33" s="94"/>
      <c r="I33" s="95"/>
      <c r="J33" s="96"/>
      <c r="K33" s="97"/>
      <c r="L33" s="98">
        <f>K33*0.75</f>
        <v>0</v>
      </c>
      <c r="M33" s="99"/>
      <c r="N33" s="100"/>
      <c r="O33" s="100"/>
      <c r="P33" s="101"/>
      <c r="Q33" s="207">
        <f>SUM(M33*P33*0.75)</f>
        <v>0</v>
      </c>
      <c r="R33" s="101"/>
      <c r="S33" s="207">
        <f>SUM(N33*R33*0.75)</f>
        <v>0</v>
      </c>
      <c r="T33" s="196"/>
      <c r="U33" s="210">
        <f>SUM(O33*T33*0.75)</f>
        <v>0</v>
      </c>
      <c r="V33" s="88"/>
      <c r="W33" s="103"/>
      <c r="X33" s="72">
        <f t="shared" si="0"/>
        <v>0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115">
        <f>SUM(G27:G33)-G34</f>
        <v>0</v>
      </c>
      <c r="H35" s="116">
        <f>SUM(H27:H33)-H34</f>
        <v>0</v>
      </c>
      <c r="I35" s="117">
        <f>SUM(I27:I33)-I34</f>
        <v>0</v>
      </c>
      <c r="J35" s="118">
        <f>SUM(J27:J33)-J34</f>
        <v>0</v>
      </c>
      <c r="K35" s="119"/>
      <c r="L35" s="120">
        <f>SUM(L27:L33)-L34</f>
        <v>0</v>
      </c>
      <c r="M35" s="211"/>
      <c r="N35" s="144"/>
      <c r="O35" s="144"/>
      <c r="P35" s="202"/>
      <c r="Q35" s="121">
        <f>SUM(Q27:Q33)</f>
        <v>0</v>
      </c>
      <c r="R35" s="121"/>
      <c r="S35" s="121">
        <f>SUM(S27:S33)</f>
        <v>0</v>
      </c>
      <c r="T35" s="198"/>
      <c r="U35" s="122">
        <f>SUM(U27:U33)</f>
        <v>0</v>
      </c>
      <c r="V35" s="123">
        <f>SUM(V54:V57,W54:W57,V60,W60,V63,W63)-V58-W58-V61-W61-V64-W64</f>
        <v>0</v>
      </c>
      <c r="W35" s="123">
        <f>SUM(W66)-W34</f>
        <v>0</v>
      </c>
      <c r="X35" s="113">
        <f>SUM(X27:X33,V54:V57,W54:W57,V60,W60,V63,W63,W66)-X34</f>
        <v>0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9"/>
      <c r="G36" s="125"/>
      <c r="H36" s="125"/>
      <c r="I36" s="125"/>
      <c r="J36" s="125"/>
      <c r="K36" s="126"/>
      <c r="L36" s="127"/>
      <c r="M36" s="128"/>
      <c r="N36" s="129"/>
      <c r="O36" s="129"/>
      <c r="P36" s="129"/>
      <c r="Q36" s="130">
        <f>SUM(Q35)</f>
        <v>0</v>
      </c>
      <c r="R36" s="190"/>
      <c r="S36" s="131">
        <f>SUM(S35)</f>
        <v>0</v>
      </c>
      <c r="T36" s="199"/>
      <c r="U36" s="132">
        <f>SUM(U35)</f>
        <v>0</v>
      </c>
      <c r="V36" s="213">
        <f>SUM(V54:V57,V60,V63-V58-V61-V64)</f>
        <v>0</v>
      </c>
      <c r="W36" s="127"/>
      <c r="X36" s="133">
        <f>SUM(G36+H36+I36+J36+L36-Q36-S36-U36+V36+W36)</f>
        <v>0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9"/>
      <c r="G37" s="134"/>
      <c r="H37" s="101"/>
      <c r="I37" s="102"/>
      <c r="J37" s="135"/>
      <c r="K37" s="126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9"/>
      <c r="G38" s="139">
        <f>SUM(G36:G37)</f>
        <v>0</v>
      </c>
      <c r="H38" s="140">
        <f>SUM(H36:H37)</f>
        <v>0</v>
      </c>
      <c r="I38" s="141">
        <f>SUM(I36:I37)</f>
        <v>0</v>
      </c>
      <c r="J38" s="142">
        <f>SUM(J36:J37)</f>
        <v>0</v>
      </c>
      <c r="K38" s="143"/>
      <c r="L38" s="142">
        <f>SUM(L36:L37)</f>
        <v>0</v>
      </c>
      <c r="M38" s="144"/>
      <c r="N38" s="144"/>
      <c r="O38" s="144"/>
      <c r="P38" s="144"/>
      <c r="Q38" s="139">
        <f t="shared" ref="Q38:X38" si="5">SUM(Q36:Q37)</f>
        <v>0</v>
      </c>
      <c r="R38" s="192"/>
      <c r="S38" s="140">
        <f t="shared" si="5"/>
        <v>0</v>
      </c>
      <c r="T38" s="145"/>
      <c r="U38" s="141">
        <f t="shared" si="5"/>
        <v>0</v>
      </c>
      <c r="V38" s="215">
        <f t="shared" si="5"/>
        <v>0</v>
      </c>
      <c r="W38" s="142">
        <f t="shared" si="5"/>
        <v>0</v>
      </c>
      <c r="X38" s="146">
        <f t="shared" si="5"/>
        <v>0</v>
      </c>
      <c r="Y38" s="2"/>
    </row>
    <row r="39" spans="2:26" ht="39" customHeight="1" thickTop="1" thickBot="1" x14ac:dyDescent="0.25">
      <c r="B39" s="178"/>
      <c r="C39" s="178"/>
      <c r="D39" s="124"/>
      <c r="E39" s="176"/>
      <c r="F39" s="176"/>
      <c r="G39" s="188"/>
      <c r="Q39" s="184"/>
      <c r="R39" s="184"/>
      <c r="S39" s="185"/>
      <c r="T39" s="185"/>
      <c r="U39" s="186"/>
      <c r="V39" s="185"/>
      <c r="W39" s="173" t="s">
        <v>42</v>
      </c>
      <c r="X39" s="147"/>
      <c r="Z39" s="1"/>
    </row>
    <row r="40" spans="2:26" ht="33" customHeight="1" thickBot="1" x14ac:dyDescent="0.25">
      <c r="B40" s="178"/>
      <c r="C40" s="178"/>
      <c r="D40" s="124"/>
      <c r="E40" s="176"/>
      <c r="F40" s="176"/>
      <c r="G40" s="188"/>
      <c r="Q40" s="184"/>
      <c r="R40" s="184"/>
      <c r="S40" s="185"/>
      <c r="T40" s="185"/>
      <c r="U40" s="186"/>
      <c r="V40" s="185"/>
      <c r="W40" s="174" t="s">
        <v>44</v>
      </c>
      <c r="X40" s="148" t="str">
        <f>IF(X38&gt;X39,X38-X39,"")</f>
        <v/>
      </c>
      <c r="Z40" s="1"/>
    </row>
    <row r="41" spans="2:26" ht="39.950000000000003" customHeight="1" thickBot="1" x14ac:dyDescent="0.3">
      <c r="B41" s="178"/>
      <c r="C41" s="178"/>
      <c r="D41" s="124"/>
      <c r="E41" s="176"/>
      <c r="F41" s="219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3"/>
      <c r="C42" s="313"/>
      <c r="D42" s="14"/>
      <c r="E42" s="14"/>
      <c r="F42" s="20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18"/>
      <c r="C43" s="218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18"/>
      <c r="C44" s="218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18"/>
      <c r="C45" s="218"/>
      <c r="D45" s="14"/>
      <c r="E45" s="14"/>
      <c r="H45" s="168"/>
      <c r="I45" s="221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"/>
      <c r="W45" s="2"/>
      <c r="X45" s="2"/>
      <c r="Y45" s="2"/>
    </row>
    <row r="46" spans="2:26" ht="33" customHeight="1" x14ac:dyDescent="0.2">
      <c r="B46" s="218"/>
      <c r="C46" s="218"/>
      <c r="D46" s="14"/>
      <c r="E46" s="14"/>
      <c r="H46" s="168"/>
      <c r="I46" s="221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"/>
      <c r="W46" s="2"/>
      <c r="X46" s="2"/>
      <c r="Y46" s="2"/>
    </row>
    <row r="47" spans="2:26" ht="33" customHeight="1" x14ac:dyDescent="0.2">
      <c r="B47" s="218"/>
      <c r="C47" s="218"/>
      <c r="D47" s="14"/>
      <c r="E47" s="14"/>
      <c r="H47" s="168"/>
      <c r="I47" s="221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"/>
      <c r="W47" s="2"/>
      <c r="X47" s="2"/>
      <c r="Y47" s="2"/>
    </row>
    <row r="48" spans="2:26" ht="33" customHeight="1" x14ac:dyDescent="0.2">
      <c r="B48" s="218"/>
      <c r="C48" s="218"/>
      <c r="D48" s="14"/>
      <c r="E48" s="14"/>
      <c r="H48" s="168"/>
      <c r="I48" s="221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"/>
      <c r="W48" s="2"/>
      <c r="X48" s="2"/>
      <c r="Y48" s="2"/>
    </row>
    <row r="49" spans="2:25" ht="39.950000000000003" customHeight="1" x14ac:dyDescent="0.2">
      <c r="B49" s="218"/>
      <c r="C49" s="218"/>
      <c r="D49" s="14"/>
      <c r="E49" s="14"/>
      <c r="H49" s="168"/>
      <c r="I49" s="221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"/>
      <c r="W49" s="2"/>
      <c r="X49" s="2"/>
      <c r="Y49" s="2"/>
    </row>
    <row r="50" spans="2:25" ht="39.950000000000003" customHeight="1" x14ac:dyDescent="0.2">
      <c r="B50" s="218"/>
      <c r="C50" s="218"/>
      <c r="D50" s="14"/>
      <c r="E50" s="14"/>
      <c r="H50" s="168"/>
      <c r="I50" s="221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"/>
      <c r="W50" s="2"/>
      <c r="X50" s="2"/>
      <c r="Y50" s="2"/>
    </row>
    <row r="51" spans="2:25" ht="39.950000000000003" customHeight="1" x14ac:dyDescent="0.2">
      <c r="B51" s="218"/>
      <c r="C51" s="218"/>
      <c r="D51" s="14"/>
      <c r="E51" s="14"/>
      <c r="H51" s="168"/>
      <c r="I51" s="221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"/>
      <c r="W51" s="2"/>
      <c r="X51" s="2"/>
      <c r="Y51" s="2"/>
    </row>
    <row r="52" spans="2:25" ht="33" customHeight="1" thickBot="1" x14ac:dyDescent="0.25">
      <c r="B52" s="177"/>
      <c r="C52" s="177"/>
      <c r="D52" s="14"/>
      <c r="E52" s="14"/>
      <c r="H52" s="169"/>
      <c r="I52" s="171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2"/>
      <c r="V52" s="2"/>
      <c r="W52" s="2"/>
      <c r="X52" s="2"/>
      <c r="Y52" s="2"/>
    </row>
    <row r="53" spans="2:25" ht="45" customHeight="1" thickBot="1" x14ac:dyDescent="0.25">
      <c r="B53" s="317" t="s">
        <v>16</v>
      </c>
      <c r="C53" s="318"/>
      <c r="D53" s="253" t="s">
        <v>120</v>
      </c>
      <c r="E53" s="314" t="s">
        <v>121</v>
      </c>
      <c r="F53" s="315"/>
      <c r="G53" s="254" t="s">
        <v>1</v>
      </c>
      <c r="H53" s="169"/>
      <c r="I53" s="226" t="s">
        <v>0</v>
      </c>
      <c r="J53" s="300" t="s">
        <v>111</v>
      </c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276" t="s">
        <v>48</v>
      </c>
      <c r="C54" s="276"/>
      <c r="D54" s="149"/>
      <c r="E54" s="284"/>
      <c r="F54" s="284"/>
      <c r="G54" s="257">
        <f>SUM(J36)</f>
        <v>0</v>
      </c>
      <c r="H54" s="169"/>
      <c r="I54" s="21">
        <v>45658</v>
      </c>
      <c r="J54" s="291" t="s">
        <v>226</v>
      </c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3"/>
      <c r="V54" s="229"/>
      <c r="W54" s="27"/>
      <c r="X54" s="2"/>
      <c r="Y54" s="2"/>
    </row>
    <row r="55" spans="2:25" ht="45" customHeight="1" x14ac:dyDescent="0.2">
      <c r="B55" s="309" t="s">
        <v>49</v>
      </c>
      <c r="C55" s="309"/>
      <c r="D55" s="149" t="s">
        <v>64</v>
      </c>
      <c r="E55" s="284" t="s">
        <v>64</v>
      </c>
      <c r="F55" s="284"/>
      <c r="G55" s="257">
        <f>SUM(J37)</f>
        <v>0</v>
      </c>
      <c r="H55" s="169"/>
      <c r="I55" s="21"/>
      <c r="J55" s="294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6"/>
      <c r="V55" s="29"/>
      <c r="W55" s="28"/>
      <c r="X55" s="2"/>
      <c r="Y55" s="2"/>
    </row>
    <row r="56" spans="2:25" ht="45" customHeight="1" x14ac:dyDescent="0.2">
      <c r="B56" s="276" t="s">
        <v>46</v>
      </c>
      <c r="C56" s="276"/>
      <c r="D56" s="149"/>
      <c r="E56" s="284"/>
      <c r="F56" s="284"/>
      <c r="G56" s="257">
        <f>SUM(G36:I36)</f>
        <v>0</v>
      </c>
      <c r="H56" s="169"/>
      <c r="I56" s="22"/>
      <c r="J56" s="297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9"/>
      <c r="V56" s="28"/>
      <c r="W56" s="29"/>
      <c r="X56" s="2"/>
      <c r="Y56" s="2"/>
    </row>
    <row r="57" spans="2:25" ht="45" customHeight="1" x14ac:dyDescent="0.2">
      <c r="B57" s="309" t="s">
        <v>47</v>
      </c>
      <c r="C57" s="309"/>
      <c r="D57" s="150"/>
      <c r="E57" s="280"/>
      <c r="F57" s="280"/>
      <c r="G57" s="257">
        <f>SUM(G37:I37)</f>
        <v>0</v>
      </c>
      <c r="H57" s="169"/>
      <c r="I57" s="22"/>
      <c r="J57" s="306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8"/>
      <c r="V57" s="230"/>
      <c r="W57" s="29"/>
      <c r="X57" s="2"/>
      <c r="Y57" s="2"/>
    </row>
    <row r="58" spans="2:25" ht="45" customHeight="1" thickBot="1" x14ac:dyDescent="0.25">
      <c r="B58" s="276" t="s">
        <v>50</v>
      </c>
      <c r="C58" s="276"/>
      <c r="D58" s="149"/>
      <c r="E58" s="284"/>
      <c r="F58" s="284"/>
      <c r="G58" s="257">
        <f>SUM(L36-Q36-S36-U36+W36)</f>
        <v>0</v>
      </c>
      <c r="H58" s="169"/>
      <c r="I58" s="21"/>
      <c r="J58" s="303" t="s">
        <v>84</v>
      </c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  <c r="V58" s="28"/>
      <c r="W58" s="28"/>
      <c r="X58" s="2"/>
      <c r="Y58" s="2"/>
    </row>
    <row r="59" spans="2:25" ht="45" customHeight="1" thickBot="1" x14ac:dyDescent="0.25">
      <c r="B59" s="276" t="s">
        <v>51</v>
      </c>
      <c r="C59" s="276"/>
      <c r="D59" s="150"/>
      <c r="E59" s="280"/>
      <c r="F59" s="280"/>
      <c r="G59" s="257">
        <f>SUM(L37-Q37-S37-U37+W37)</f>
        <v>0</v>
      </c>
      <c r="H59" s="169"/>
      <c r="I59" s="226" t="s">
        <v>0</v>
      </c>
      <c r="J59" s="300" t="s">
        <v>86</v>
      </c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2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275" t="s">
        <v>52</v>
      </c>
      <c r="C60" s="275"/>
      <c r="D60" s="149"/>
      <c r="E60" s="284"/>
      <c r="F60" s="284"/>
      <c r="G60" s="258">
        <f>SUM(V54:V57)-V58</f>
        <v>0</v>
      </c>
      <c r="H60" s="169"/>
      <c r="I60" s="22">
        <v>37257</v>
      </c>
      <c r="J60" s="291" t="s">
        <v>227</v>
      </c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3"/>
      <c r="V60" s="29"/>
      <c r="W60" s="29"/>
      <c r="X60" s="2"/>
      <c r="Y60" s="2"/>
    </row>
    <row r="61" spans="2:25" ht="45" customHeight="1" thickBot="1" x14ac:dyDescent="0.25">
      <c r="B61" s="276" t="s">
        <v>53</v>
      </c>
      <c r="C61" s="276"/>
      <c r="D61" s="150"/>
      <c r="E61" s="280"/>
      <c r="F61" s="280"/>
      <c r="G61" s="258">
        <f>SUM(W54:W57)-W58</f>
        <v>0</v>
      </c>
      <c r="H61" s="169"/>
      <c r="I61" s="23"/>
      <c r="J61" s="288" t="s">
        <v>84</v>
      </c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90"/>
      <c r="V61" s="30"/>
      <c r="W61" s="30"/>
      <c r="X61" s="2"/>
      <c r="Y61" s="2"/>
    </row>
    <row r="62" spans="2:25" ht="45" customHeight="1" thickBot="1" x14ac:dyDescent="0.25">
      <c r="B62" s="276" t="s">
        <v>99</v>
      </c>
      <c r="C62" s="276"/>
      <c r="D62" s="150"/>
      <c r="E62" s="280"/>
      <c r="F62" s="280"/>
      <c r="G62" s="258">
        <v>0</v>
      </c>
      <c r="H62" s="169"/>
      <c r="I62" s="226" t="s">
        <v>0</v>
      </c>
      <c r="J62" s="310" t="s">
        <v>83</v>
      </c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2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276" t="s">
        <v>100</v>
      </c>
      <c r="C63" s="276"/>
      <c r="D63" s="150"/>
      <c r="E63" s="280"/>
      <c r="F63" s="280"/>
      <c r="G63" s="258">
        <v>0</v>
      </c>
      <c r="H63" s="169"/>
      <c r="I63" s="22"/>
      <c r="J63" s="291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3"/>
      <c r="V63" s="29"/>
      <c r="W63" s="29"/>
      <c r="X63" s="2"/>
      <c r="Y63" s="2"/>
    </row>
    <row r="64" spans="2:25" ht="45" customHeight="1" thickBot="1" x14ac:dyDescent="0.25">
      <c r="B64" s="283" t="s">
        <v>103</v>
      </c>
      <c r="C64" s="283"/>
      <c r="D64" s="150"/>
      <c r="E64" s="280"/>
      <c r="F64" s="280"/>
      <c r="G64" s="258">
        <v>0</v>
      </c>
      <c r="H64" s="14"/>
      <c r="I64" s="23"/>
      <c r="J64" s="288" t="s">
        <v>84</v>
      </c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90"/>
      <c r="V64" s="30"/>
      <c r="W64" s="30"/>
      <c r="Y64" s="2"/>
    </row>
    <row r="65" spans="2:25" ht="45" customHeight="1" thickBot="1" x14ac:dyDescent="0.25">
      <c r="B65" s="283" t="s">
        <v>104</v>
      </c>
      <c r="C65" s="283"/>
      <c r="D65" s="150"/>
      <c r="E65" s="280"/>
      <c r="F65" s="280"/>
      <c r="G65" s="258">
        <v>0</v>
      </c>
      <c r="H65" s="12"/>
      <c r="I65" s="226" t="s">
        <v>0</v>
      </c>
      <c r="J65" s="300" t="s">
        <v>112</v>
      </c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2"/>
      <c r="W65" s="227" t="s">
        <v>1</v>
      </c>
      <c r="Y65" s="2"/>
    </row>
    <row r="66" spans="2:25" ht="45" customHeight="1" thickBot="1" x14ac:dyDescent="0.25">
      <c r="B66" s="276" t="s">
        <v>89</v>
      </c>
      <c r="C66" s="276"/>
      <c r="D66" s="149"/>
      <c r="E66" s="284"/>
      <c r="F66" s="284"/>
      <c r="G66" s="257">
        <f>SUM(V60-V61)</f>
        <v>0</v>
      </c>
      <c r="H66" s="12"/>
      <c r="I66" s="23"/>
      <c r="J66" s="285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7"/>
      <c r="W66" s="30"/>
      <c r="Y66" s="2"/>
    </row>
    <row r="67" spans="2:25" ht="45" customHeight="1" x14ac:dyDescent="0.2">
      <c r="B67" s="276" t="s">
        <v>90</v>
      </c>
      <c r="C67" s="276"/>
      <c r="D67" s="150"/>
      <c r="E67" s="280"/>
      <c r="F67" s="280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276" t="s">
        <v>94</v>
      </c>
      <c r="C68" s="276"/>
      <c r="D68" s="150"/>
      <c r="E68" s="280"/>
      <c r="F68" s="280"/>
      <c r="G68" s="257">
        <f>SUM(V63-V64)</f>
        <v>0</v>
      </c>
      <c r="H68" s="166"/>
      <c r="I68" s="18"/>
      <c r="W68" s="2"/>
      <c r="Y68" s="2"/>
    </row>
    <row r="69" spans="2:25" ht="45" customHeight="1" x14ac:dyDescent="0.2">
      <c r="B69" s="276" t="s">
        <v>91</v>
      </c>
      <c r="C69" s="276"/>
      <c r="D69" s="150"/>
      <c r="E69" s="280"/>
      <c r="F69" s="280"/>
      <c r="G69" s="257">
        <f>SUM(W63-W64)</f>
        <v>0</v>
      </c>
      <c r="H69" s="12"/>
      <c r="Y69" s="2"/>
    </row>
    <row r="70" spans="2:25" ht="45" customHeight="1" thickBot="1" x14ac:dyDescent="0.25">
      <c r="B70" s="15"/>
      <c r="C70" s="15"/>
      <c r="D70" s="255"/>
      <c r="E70" s="281" t="s">
        <v>93</v>
      </c>
      <c r="F70" s="282"/>
      <c r="G70" s="256">
        <f>SUM(G54:G69)</f>
        <v>0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165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181"/>
      <c r="S75" s="165"/>
      <c r="T75" s="181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165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165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algorithmName="SHA-512" hashValue="dKDO1ih5BUIObKstwrqGevQrRn1GtUTFn9fpTZJNsVQCBpIxReCc20+xWP3j3ZCZtvEfzoKKzaMFoIdYzJFeQQ==" saltValue="5IulPVF7H7STqJDiR0rEpw==" spinCount="100000" sheet="1" formatCells="0" formatColumns="0" formatRows="0" insertColumns="0" insertRows="0" insertHyperlinks="0" deleteColumns="0" deleteRows="0" sort="0" autoFilter="0" pivotTables="0"/>
  <mergeCells count="85">
    <mergeCell ref="G44:R44"/>
    <mergeCell ref="K25:L25"/>
    <mergeCell ref="F25:I25"/>
    <mergeCell ref="G41:R41"/>
    <mergeCell ref="G42:R42"/>
    <mergeCell ref="G43:R43"/>
    <mergeCell ref="E38:F38"/>
    <mergeCell ref="E36:F36"/>
    <mergeCell ref="E37:F37"/>
    <mergeCell ref="F24:G24"/>
    <mergeCell ref="D25:E25"/>
    <mergeCell ref="V12:W12"/>
    <mergeCell ref="K12:L12"/>
    <mergeCell ref="B17:F17"/>
    <mergeCell ref="B15:F15"/>
    <mergeCell ref="B12:F12"/>
    <mergeCell ref="H12:I12"/>
    <mergeCell ref="O12:S12"/>
    <mergeCell ref="B24:C24"/>
    <mergeCell ref="L17:S17"/>
    <mergeCell ref="L24:S24"/>
    <mergeCell ref="I24:J24"/>
    <mergeCell ref="B25:B26"/>
    <mergeCell ref="C25:C26"/>
    <mergeCell ref="M25:U25"/>
    <mergeCell ref="B42:C42"/>
    <mergeCell ref="E53:F53"/>
    <mergeCell ref="B38:C38"/>
    <mergeCell ref="B53:C53"/>
    <mergeCell ref="B36:C36"/>
    <mergeCell ref="B37:C37"/>
    <mergeCell ref="J54:U54"/>
    <mergeCell ref="J53:U53"/>
    <mergeCell ref="B83:E83"/>
    <mergeCell ref="B66:C66"/>
    <mergeCell ref="B67:C67"/>
    <mergeCell ref="B69:C69"/>
    <mergeCell ref="B54:C54"/>
    <mergeCell ref="E54:F54"/>
    <mergeCell ref="B61:C61"/>
    <mergeCell ref="B55:C55"/>
    <mergeCell ref="B56:C56"/>
    <mergeCell ref="B57:C57"/>
    <mergeCell ref="B58:C58"/>
    <mergeCell ref="B59:C59"/>
    <mergeCell ref="J65:V65"/>
    <mergeCell ref="J62:U62"/>
    <mergeCell ref="J60:U60"/>
    <mergeCell ref="E55:F55"/>
    <mergeCell ref="E56:F56"/>
    <mergeCell ref="E62:F62"/>
    <mergeCell ref="E67:F67"/>
    <mergeCell ref="E61:F61"/>
    <mergeCell ref="J55:U55"/>
    <mergeCell ref="J56:U56"/>
    <mergeCell ref="E57:F57"/>
    <mergeCell ref="E58:F58"/>
    <mergeCell ref="E59:F59"/>
    <mergeCell ref="E60:F60"/>
    <mergeCell ref="J61:U61"/>
    <mergeCell ref="J59:U59"/>
    <mergeCell ref="J58:U58"/>
    <mergeCell ref="J57:U57"/>
    <mergeCell ref="B62:C62"/>
    <mergeCell ref="B64:C64"/>
    <mergeCell ref="E64:F64"/>
    <mergeCell ref="E66:F66"/>
    <mergeCell ref="J66:V66"/>
    <mergeCell ref="B65:C65"/>
    <mergeCell ref="E65:F65"/>
    <mergeCell ref="J64:U64"/>
    <mergeCell ref="B63:C63"/>
    <mergeCell ref="J63:U63"/>
    <mergeCell ref="E63:F63"/>
    <mergeCell ref="B68:C68"/>
    <mergeCell ref="K76:T76"/>
    <mergeCell ref="V76:W76"/>
    <mergeCell ref="H76:I76"/>
    <mergeCell ref="H80:I80"/>
    <mergeCell ref="B76:F76"/>
    <mergeCell ref="B79:F80"/>
    <mergeCell ref="J75:O75"/>
    <mergeCell ref="E69:F69"/>
    <mergeCell ref="E70:F70"/>
    <mergeCell ref="E68:F68"/>
  </mergeCells>
  <phoneticPr fontId="0" type="noConversion"/>
  <conditionalFormatting sqref="G38">
    <cfRule type="expression" dxfId="21" priority="14">
      <formula>$G$35&lt;&gt;$G$38</formula>
    </cfRule>
  </conditionalFormatting>
  <conditionalFormatting sqref="H38">
    <cfRule type="expression" dxfId="20" priority="13">
      <formula>$H$35&lt;&gt;$H$38</formula>
    </cfRule>
  </conditionalFormatting>
  <conditionalFormatting sqref="I38">
    <cfRule type="expression" dxfId="19" priority="12">
      <formula>$I$35&lt;&gt;$I$38</formula>
    </cfRule>
  </conditionalFormatting>
  <conditionalFormatting sqref="J38">
    <cfRule type="expression" dxfId="18" priority="11">
      <formula>$J$35&lt;&gt;$J$38</formula>
    </cfRule>
  </conditionalFormatting>
  <conditionalFormatting sqref="L38">
    <cfRule type="expression" dxfId="17" priority="10">
      <formula>$L$35&lt;&gt;$L$38</formula>
    </cfRule>
  </conditionalFormatting>
  <conditionalFormatting sqref="Q38:R38">
    <cfRule type="expression" dxfId="16" priority="3">
      <formula>$Q$35&lt;&gt;$Q$38</formula>
    </cfRule>
  </conditionalFormatting>
  <conditionalFormatting sqref="S38:T38">
    <cfRule type="expression" dxfId="15" priority="2">
      <formula>$S$35&lt;&gt;$S$38</formula>
    </cfRule>
  </conditionalFormatting>
  <conditionalFormatting sqref="U38">
    <cfRule type="expression" dxfId="14" priority="1">
      <formula>$U$35&lt;&gt;$U$38</formula>
    </cfRule>
  </conditionalFormatting>
  <conditionalFormatting sqref="V38">
    <cfRule type="expression" dxfId="13" priority="6">
      <formula>$V$35&lt;&gt;$V$38</formula>
    </cfRule>
  </conditionalFormatting>
  <conditionalFormatting sqref="W38">
    <cfRule type="expression" dxfId="12" priority="5">
      <formula>$W$35&lt;&gt;$W$38</formula>
    </cfRule>
  </conditionalFormatting>
  <conditionalFormatting sqref="X38">
    <cfRule type="expression" dxfId="11" priority="4">
      <formula>$X$35&lt;&gt;$X$38</formula>
    </cfRule>
  </conditionalFormatting>
  <printOptions horizontalCentered="1"/>
  <pageMargins left="0" right="0" top="0" bottom="0" header="0" footer="0"/>
  <pageSetup scale="34" fitToHeight="0" orientation="landscape" r:id="rId1"/>
  <headerFooter scaleWithDoc="0" alignWithMargins="0">
    <oddHeader>&amp;R&amp;P of 2</oddHeader>
  </headerFooter>
  <rowBreaks count="1" manualBreakCount="1">
    <brk id="4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D0A4-4CF6-4728-86E6-74330ACD0B14}">
  <sheetPr>
    <pageSetUpPr fitToPage="1"/>
  </sheetPr>
  <dimension ref="A2:A29"/>
  <sheetViews>
    <sheetView workbookViewId="0">
      <selection activeCell="A19" sqref="A19:XFD19"/>
    </sheetView>
  </sheetViews>
  <sheetFormatPr defaultRowHeight="12.75" x14ac:dyDescent="0.2"/>
  <cols>
    <col min="1" max="1" width="255.5703125" customWidth="1"/>
  </cols>
  <sheetData>
    <row r="2" spans="1:1" ht="18.75" x14ac:dyDescent="0.2">
      <c r="A2" s="31" t="s">
        <v>113</v>
      </c>
    </row>
    <row r="3" spans="1:1" ht="18.75" x14ac:dyDescent="0.2">
      <c r="A3" s="31" t="s">
        <v>67</v>
      </c>
    </row>
    <row r="4" spans="1:1" ht="15" x14ac:dyDescent="0.2">
      <c r="A4" s="32"/>
    </row>
    <row r="5" spans="1:1" ht="24" customHeight="1" x14ac:dyDescent="0.2">
      <c r="A5" s="32" t="s">
        <v>197</v>
      </c>
    </row>
    <row r="6" spans="1:1" ht="24" customHeight="1" x14ac:dyDescent="0.2">
      <c r="A6" s="32" t="s">
        <v>70</v>
      </c>
    </row>
    <row r="7" spans="1:1" ht="24" customHeight="1" x14ac:dyDescent="0.2">
      <c r="A7" s="32" t="s">
        <v>114</v>
      </c>
    </row>
    <row r="8" spans="1:1" ht="24" customHeight="1" x14ac:dyDescent="0.2">
      <c r="A8" s="32" t="s">
        <v>115</v>
      </c>
    </row>
    <row r="9" spans="1:1" ht="20.25" customHeight="1" x14ac:dyDescent="0.2">
      <c r="A9" s="32" t="s">
        <v>116</v>
      </c>
    </row>
    <row r="10" spans="1:1" ht="24" customHeight="1" x14ac:dyDescent="0.2">
      <c r="A10" s="32" t="s">
        <v>117</v>
      </c>
    </row>
    <row r="11" spans="1:1" ht="24" customHeight="1" x14ac:dyDescent="0.2">
      <c r="A11" s="34" t="s">
        <v>71</v>
      </c>
    </row>
    <row r="12" spans="1:1" ht="24" customHeight="1" x14ac:dyDescent="0.2">
      <c r="A12" s="32" t="s">
        <v>72</v>
      </c>
    </row>
    <row r="13" spans="1:1" ht="24" customHeight="1" x14ac:dyDescent="0.2">
      <c r="A13" s="32" t="s">
        <v>73</v>
      </c>
    </row>
    <row r="14" spans="1:1" ht="24" customHeight="1" x14ac:dyDescent="0.2">
      <c r="A14" s="32" t="s">
        <v>74</v>
      </c>
    </row>
    <row r="15" spans="1:1" ht="24" customHeight="1" x14ac:dyDescent="0.2">
      <c r="A15" s="32" t="s">
        <v>75</v>
      </c>
    </row>
    <row r="16" spans="1:1" ht="24" customHeight="1" x14ac:dyDescent="0.2">
      <c r="A16" s="32" t="s">
        <v>68</v>
      </c>
    </row>
    <row r="17" spans="1:1" ht="24" customHeight="1" x14ac:dyDescent="0.2">
      <c r="A17" s="32" t="s">
        <v>76</v>
      </c>
    </row>
    <row r="18" spans="1:1" ht="24" customHeight="1" x14ac:dyDescent="0.2">
      <c r="A18" s="32" t="s">
        <v>77</v>
      </c>
    </row>
    <row r="19" spans="1:1" ht="24" customHeight="1" x14ac:dyDescent="0.2">
      <c r="A19" s="32" t="s">
        <v>78</v>
      </c>
    </row>
    <row r="20" spans="1:1" ht="24" customHeight="1" x14ac:dyDescent="0.2">
      <c r="A20" s="32" t="s">
        <v>79</v>
      </c>
    </row>
    <row r="21" spans="1:1" ht="24" customHeight="1" x14ac:dyDescent="0.2">
      <c r="A21" s="32" t="s">
        <v>122</v>
      </c>
    </row>
    <row r="22" spans="1:1" ht="24" customHeight="1" x14ac:dyDescent="0.2">
      <c r="A22" s="32" t="s">
        <v>80</v>
      </c>
    </row>
    <row r="23" spans="1:1" ht="24" customHeight="1" x14ac:dyDescent="0.2">
      <c r="A23" s="32" t="s">
        <v>81</v>
      </c>
    </row>
    <row r="24" spans="1:1" ht="21" x14ac:dyDescent="0.2">
      <c r="A24" s="33"/>
    </row>
    <row r="25" spans="1:1" ht="21" x14ac:dyDescent="0.2">
      <c r="A25" s="33"/>
    </row>
    <row r="26" spans="1:1" ht="21" x14ac:dyDescent="0.2">
      <c r="A26" s="33"/>
    </row>
    <row r="27" spans="1:1" ht="21" x14ac:dyDescent="0.2">
      <c r="A27" s="33"/>
    </row>
    <row r="28" spans="1:1" ht="21" x14ac:dyDescent="0.2">
      <c r="A28" s="33"/>
    </row>
    <row r="29" spans="1:1" ht="21" x14ac:dyDescent="0.2">
      <c r="A29" s="33"/>
    </row>
  </sheetData>
  <hyperlinks>
    <hyperlink ref="A11" r:id="rId1" display="http://www.gsa.gov/portal/content/104877" xr:uid="{131FF151-FAE1-457C-930C-2D0A39DA4089}"/>
  </hyperlinks>
  <pageMargins left="0.7" right="0.7" top="0.75" bottom="0.75" header="0.3" footer="0.3"/>
  <pageSetup scale="4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Z87"/>
  <sheetViews>
    <sheetView showGridLines="0" topLeftCell="B16" zoomScale="67" zoomScaleNormal="67" workbookViewId="0">
      <selection activeCell="G27" sqref="G27:G32"/>
    </sheetView>
  </sheetViews>
  <sheetFormatPr defaultColWidth="9.140625" defaultRowHeight="12.75" x14ac:dyDescent="0.2"/>
  <cols>
    <col min="1" max="1" width="6.42578125" style="2" customWidth="1"/>
    <col min="2" max="2" width="24" style="1" customWidth="1"/>
    <col min="3" max="3" width="23.4257812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 t="s">
        <v>101</v>
      </c>
      <c r="C12" s="324"/>
      <c r="D12" s="324"/>
      <c r="E12" s="324"/>
      <c r="F12" s="324"/>
      <c r="H12" s="322"/>
      <c r="I12" s="322"/>
      <c r="K12" s="322"/>
      <c r="L12" s="322"/>
      <c r="O12" s="325">
        <v>45664</v>
      </c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/>
      <c r="I13" s="274"/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I14" s="274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 t="s">
        <v>223</v>
      </c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 t="s">
        <v>224</v>
      </c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247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242"/>
      <c r="J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spans="2:25" ht="26.25" customHeight="1" x14ac:dyDescent="0.2">
      <c r="B19" s="8"/>
      <c r="C19" s="8"/>
      <c r="D19" s="12"/>
      <c r="F19" s="9"/>
      <c r="G19" s="9"/>
      <c r="H19" s="9"/>
      <c r="I19" s="242"/>
      <c r="J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spans="2:25" ht="26.25" customHeight="1" x14ac:dyDescent="0.2">
      <c r="B20" s="8"/>
      <c r="C20" s="8"/>
      <c r="D20" s="12"/>
      <c r="F20" s="9"/>
      <c r="G20" s="9"/>
      <c r="H20" s="9"/>
      <c r="I20" s="242"/>
      <c r="J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spans="2:25" ht="26.25" customHeight="1" x14ac:dyDescent="0.2">
      <c r="B21" s="8"/>
      <c r="C21" s="8"/>
      <c r="D21" s="12"/>
      <c r="F21" s="9"/>
      <c r="G21" s="9"/>
      <c r="H21" s="9"/>
      <c r="I21" s="242"/>
      <c r="J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spans="2:25" ht="26.25" customHeight="1" x14ac:dyDescent="0.2">
      <c r="B22" s="8"/>
      <c r="C22" s="8"/>
      <c r="D22" s="12"/>
      <c r="F22" s="9"/>
      <c r="G22" s="9"/>
      <c r="H22" s="9"/>
      <c r="I22" s="242"/>
      <c r="J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spans="2:25" ht="24.95" customHeight="1" x14ac:dyDescent="0.2">
      <c r="B23" s="8"/>
      <c r="C23" s="8"/>
      <c r="D23" s="12"/>
      <c r="F23" s="9"/>
      <c r="G23" s="9"/>
      <c r="H23" s="9"/>
      <c r="I23" s="242"/>
      <c r="J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242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242"/>
      <c r="U24" s="242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228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248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>
        <v>45658</v>
      </c>
      <c r="D27" s="59" t="s">
        <v>218</v>
      </c>
      <c r="E27" s="60" t="s">
        <v>219</v>
      </c>
      <c r="F27" s="61">
        <v>150</v>
      </c>
      <c r="G27" s="187">
        <f>ROUND(SUM(F27*0.725),2)</f>
        <v>108.75</v>
      </c>
      <c r="H27" s="62"/>
      <c r="I27" s="63"/>
      <c r="J27" s="64">
        <v>100</v>
      </c>
      <c r="K27" s="65">
        <v>59</v>
      </c>
      <c r="L27" s="66">
        <f>0.75*K27</f>
        <v>44.25</v>
      </c>
      <c r="M27" s="67"/>
      <c r="N27" s="68"/>
      <c r="O27" s="68">
        <v>1</v>
      </c>
      <c r="P27" s="69">
        <v>10</v>
      </c>
      <c r="Q27" s="205">
        <f>SUM(P27*0.75)</f>
        <v>7.5</v>
      </c>
      <c r="R27" s="69">
        <v>20</v>
      </c>
      <c r="S27" s="205">
        <f>SUM(R27*0.75)</f>
        <v>15</v>
      </c>
      <c r="T27" s="194">
        <v>30</v>
      </c>
      <c r="U27" s="208">
        <f>SUM(T27*0.75)</f>
        <v>22.5</v>
      </c>
      <c r="V27" s="70"/>
      <c r="W27" s="71"/>
      <c r="X27" s="72">
        <f t="shared" ref="X27:X33" si="0">SUM(G27,H27,I27,J27,L27-Q27-S27-U27)</f>
        <v>208</v>
      </c>
      <c r="Y27" s="2"/>
    </row>
    <row r="28" spans="2:25" ht="50.1" customHeight="1" thickBot="1" x14ac:dyDescent="0.25">
      <c r="B28" s="73">
        <v>1</v>
      </c>
      <c r="C28" s="74">
        <v>45659</v>
      </c>
      <c r="D28" s="75" t="s">
        <v>219</v>
      </c>
      <c r="E28" s="76" t="s">
        <v>219</v>
      </c>
      <c r="F28" s="77">
        <v>3</v>
      </c>
      <c r="G28" s="187">
        <f t="shared" ref="G28:G32" si="1">ROUND(SUM(F28*0.725),2)</f>
        <v>2.1800000000000002</v>
      </c>
      <c r="H28" s="79"/>
      <c r="I28" s="80"/>
      <c r="J28" s="81">
        <v>100</v>
      </c>
      <c r="K28" s="82">
        <v>64</v>
      </c>
      <c r="L28" s="83">
        <f>SUM(B28*K28)</f>
        <v>64</v>
      </c>
      <c r="M28" s="84">
        <v>1</v>
      </c>
      <c r="N28" s="85"/>
      <c r="O28" s="85"/>
      <c r="P28" s="86">
        <v>10</v>
      </c>
      <c r="Q28" s="206">
        <f>SUM(M28*P28)</f>
        <v>10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156.18</v>
      </c>
      <c r="Y28" s="2"/>
    </row>
    <row r="29" spans="2:25" ht="50.1" customHeight="1" thickBot="1" x14ac:dyDescent="0.25">
      <c r="B29" s="73">
        <v>1</v>
      </c>
      <c r="C29" s="74">
        <v>45660</v>
      </c>
      <c r="D29" s="75" t="s">
        <v>219</v>
      </c>
      <c r="E29" s="76" t="s">
        <v>219</v>
      </c>
      <c r="F29" s="77">
        <v>3.5</v>
      </c>
      <c r="G29" s="187">
        <f t="shared" si="1"/>
        <v>2.54</v>
      </c>
      <c r="H29" s="79"/>
      <c r="I29" s="80"/>
      <c r="J29" s="81">
        <v>100</v>
      </c>
      <c r="K29" s="82">
        <v>64</v>
      </c>
      <c r="L29" s="83">
        <f>SUM(B29*K29)</f>
        <v>64</v>
      </c>
      <c r="M29" s="84">
        <v>1</v>
      </c>
      <c r="N29" s="85"/>
      <c r="O29" s="85"/>
      <c r="P29" s="86">
        <v>10</v>
      </c>
      <c r="Q29" s="206">
        <f t="shared" ref="Q29:Q32" si="2">SUM(M29*P29)</f>
        <v>10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156.54000000000002</v>
      </c>
      <c r="Y29" s="2"/>
    </row>
    <row r="30" spans="2:25" ht="50.1" customHeight="1" thickBot="1" x14ac:dyDescent="0.25">
      <c r="B30" s="73">
        <v>1</v>
      </c>
      <c r="C30" s="74">
        <v>45661</v>
      </c>
      <c r="D30" s="75" t="s">
        <v>219</v>
      </c>
      <c r="E30" s="76" t="s">
        <v>219</v>
      </c>
      <c r="F30" s="77">
        <v>2</v>
      </c>
      <c r="G30" s="187">
        <f t="shared" si="1"/>
        <v>1.45</v>
      </c>
      <c r="H30" s="79"/>
      <c r="I30" s="80"/>
      <c r="J30" s="81">
        <v>100</v>
      </c>
      <c r="K30" s="82">
        <v>64</v>
      </c>
      <c r="L30" s="83">
        <f>SUM(B30*K30)</f>
        <v>64</v>
      </c>
      <c r="M30" s="84">
        <v>1</v>
      </c>
      <c r="N30" s="85"/>
      <c r="O30" s="85"/>
      <c r="P30" s="86">
        <v>10</v>
      </c>
      <c r="Q30" s="206">
        <f t="shared" si="2"/>
        <v>10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155.44999999999999</v>
      </c>
      <c r="Y30" s="2"/>
    </row>
    <row r="31" spans="2:25" ht="50.1" customHeight="1" thickBot="1" x14ac:dyDescent="0.25">
      <c r="B31" s="73">
        <v>1</v>
      </c>
      <c r="C31" s="74">
        <v>45662</v>
      </c>
      <c r="D31" s="75" t="s">
        <v>219</v>
      </c>
      <c r="E31" s="76" t="s">
        <v>219</v>
      </c>
      <c r="F31" s="77">
        <v>1</v>
      </c>
      <c r="G31" s="187">
        <f t="shared" si="1"/>
        <v>0.73</v>
      </c>
      <c r="H31" s="79"/>
      <c r="I31" s="80"/>
      <c r="J31" s="81">
        <v>100</v>
      </c>
      <c r="K31" s="82">
        <v>64</v>
      </c>
      <c r="L31" s="83">
        <f>SUM(B31*K31)</f>
        <v>64</v>
      </c>
      <c r="M31" s="84">
        <v>1</v>
      </c>
      <c r="N31" s="85"/>
      <c r="O31" s="85"/>
      <c r="P31" s="86">
        <v>10</v>
      </c>
      <c r="Q31" s="206">
        <f t="shared" si="2"/>
        <v>10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154.73000000000002</v>
      </c>
      <c r="Y31" s="2"/>
    </row>
    <row r="32" spans="2:25" ht="50.1" customHeight="1" thickBot="1" x14ac:dyDescent="0.25">
      <c r="B32" s="73">
        <v>1</v>
      </c>
      <c r="C32" s="74">
        <v>45663</v>
      </c>
      <c r="D32" s="75" t="s">
        <v>219</v>
      </c>
      <c r="E32" s="76" t="s">
        <v>219</v>
      </c>
      <c r="F32" s="77">
        <v>1</v>
      </c>
      <c r="G32" s="187">
        <f t="shared" si="1"/>
        <v>0.73</v>
      </c>
      <c r="H32" s="79"/>
      <c r="I32" s="80"/>
      <c r="J32" s="81">
        <v>100</v>
      </c>
      <c r="K32" s="82">
        <v>64</v>
      </c>
      <c r="L32" s="83">
        <f>SUM(B32*K32)</f>
        <v>64</v>
      </c>
      <c r="M32" s="84">
        <v>1</v>
      </c>
      <c r="N32" s="85"/>
      <c r="O32" s="85"/>
      <c r="P32" s="86">
        <v>10</v>
      </c>
      <c r="Q32" s="206">
        <f t="shared" si="2"/>
        <v>10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154.73000000000002</v>
      </c>
      <c r="Y32" s="2"/>
    </row>
    <row r="33" spans="2:26" ht="50.1" customHeight="1" thickBot="1" x14ac:dyDescent="0.25">
      <c r="B33" s="26" t="s">
        <v>96</v>
      </c>
      <c r="C33" s="90">
        <v>45664</v>
      </c>
      <c r="D33" s="91" t="s">
        <v>219</v>
      </c>
      <c r="E33" s="92" t="s">
        <v>218</v>
      </c>
      <c r="F33" s="93">
        <v>150</v>
      </c>
      <c r="G33" s="187">
        <f t="shared" ref="G33" si="5">ROUND(SUM(F33*0.7),2)</f>
        <v>105</v>
      </c>
      <c r="H33" s="94"/>
      <c r="I33" s="95"/>
      <c r="J33" s="96"/>
      <c r="K33" s="97">
        <v>59</v>
      </c>
      <c r="L33" s="98">
        <f>K33*0.75</f>
        <v>44.25</v>
      </c>
      <c r="M33" s="99">
        <v>1</v>
      </c>
      <c r="N33" s="100">
        <v>1</v>
      </c>
      <c r="O33" s="100"/>
      <c r="P33" s="101">
        <v>10</v>
      </c>
      <c r="Q33" s="207">
        <f>SUM(P33*0.75)</f>
        <v>7.5</v>
      </c>
      <c r="R33" s="101">
        <v>20</v>
      </c>
      <c r="S33" s="207">
        <f>SUM(R33*0.75)</f>
        <v>15</v>
      </c>
      <c r="T33" s="196"/>
      <c r="U33" s="210">
        <f>SUM(T33*0.75)</f>
        <v>0</v>
      </c>
      <c r="V33" s="88"/>
      <c r="W33" s="103"/>
      <c r="X33" s="72">
        <f t="shared" si="0"/>
        <v>126.75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262">
        <f>SUM(G27:G33)-G34</f>
        <v>221.38000000000002</v>
      </c>
      <c r="H35" s="263">
        <f>SUM(H27:H33)-H34</f>
        <v>0</v>
      </c>
      <c r="I35" s="264">
        <f>SUM(I27:I33)-I34</f>
        <v>0</v>
      </c>
      <c r="J35" s="265">
        <f>SUM(J27:J33)-J34</f>
        <v>600</v>
      </c>
      <c r="K35" s="119"/>
      <c r="L35" s="120">
        <f>SUM(L27:L33)-L34</f>
        <v>408.5</v>
      </c>
      <c r="M35" s="211"/>
      <c r="N35" s="144"/>
      <c r="O35" s="144"/>
      <c r="P35" s="202"/>
      <c r="Q35" s="121">
        <f>SUM(Q27:Q33)</f>
        <v>65</v>
      </c>
      <c r="R35" s="121"/>
      <c r="S35" s="121">
        <f>SUM(S27:S33)</f>
        <v>30</v>
      </c>
      <c r="T35" s="198"/>
      <c r="U35" s="122">
        <f>SUM(U27:U33)</f>
        <v>22.5</v>
      </c>
      <c r="V35" s="123">
        <f>SUM(V54:V57,W54:W57,V60,W60,V63,W63)-V58-W58-V61-W61-V64-W64</f>
        <v>255</v>
      </c>
      <c r="W35" s="123">
        <f>SUM(W66)-W34</f>
        <v>0</v>
      </c>
      <c r="X35" s="113">
        <f>SUM(X27:X33,V54:V57,W54:W57,V60,W60,V63,W63,W66)-X34</f>
        <v>1367.38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8"/>
      <c r="G36" s="266">
        <v>217.35</v>
      </c>
      <c r="H36" s="267"/>
      <c r="I36" s="267"/>
      <c r="J36" s="268">
        <v>600</v>
      </c>
      <c r="K36" s="259"/>
      <c r="L36" s="127">
        <v>408.5</v>
      </c>
      <c r="M36" s="128"/>
      <c r="N36" s="129"/>
      <c r="O36" s="129"/>
      <c r="P36" s="129"/>
      <c r="Q36" s="130">
        <f>SUM(Q35)</f>
        <v>65</v>
      </c>
      <c r="R36" s="190"/>
      <c r="S36" s="131">
        <f>SUM(S35)</f>
        <v>30</v>
      </c>
      <c r="T36" s="199"/>
      <c r="U36" s="132">
        <f>SUM(U35)</f>
        <v>22.5</v>
      </c>
      <c r="V36" s="213">
        <f>SUM(V54:V57,V60,V63-V58-V61-V64)</f>
        <v>255</v>
      </c>
      <c r="W36" s="127"/>
      <c r="X36" s="133">
        <f>SUM(G36+H36+I36+J36+L36-Q36-S36-U36+V36+W36)</f>
        <v>1363.35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8"/>
      <c r="G37" s="269"/>
      <c r="H37" s="261"/>
      <c r="I37" s="261"/>
      <c r="J37" s="270"/>
      <c r="K37" s="259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8"/>
      <c r="G38" s="271">
        <f>SUM(G36:G37)</f>
        <v>217.35</v>
      </c>
      <c r="H38" s="272">
        <f>SUM(H36:H37)</f>
        <v>0</v>
      </c>
      <c r="I38" s="272">
        <f>SUM(I36:I37)</f>
        <v>0</v>
      </c>
      <c r="J38" s="273">
        <f>SUM(J36:J37)</f>
        <v>600</v>
      </c>
      <c r="K38" s="260"/>
      <c r="L38" s="142">
        <f>SUM(L36:L37)</f>
        <v>408.5</v>
      </c>
      <c r="M38" s="144"/>
      <c r="N38" s="144"/>
      <c r="O38" s="144"/>
      <c r="P38" s="144"/>
      <c r="Q38" s="139">
        <f t="shared" ref="Q38:X38" si="6">SUM(Q36:Q37)</f>
        <v>65</v>
      </c>
      <c r="R38" s="192"/>
      <c r="S38" s="140">
        <f t="shared" si="6"/>
        <v>30</v>
      </c>
      <c r="T38" s="145"/>
      <c r="U38" s="141">
        <f t="shared" si="6"/>
        <v>22.5</v>
      </c>
      <c r="V38" s="215">
        <f t="shared" si="6"/>
        <v>255</v>
      </c>
      <c r="W38" s="142">
        <f t="shared" si="6"/>
        <v>0</v>
      </c>
      <c r="X38" s="146">
        <f t="shared" si="6"/>
        <v>1363.35</v>
      </c>
      <c r="Y38" s="2"/>
    </row>
    <row r="39" spans="2:26" ht="39" customHeight="1" thickBot="1" x14ac:dyDescent="0.25">
      <c r="B39" s="245"/>
      <c r="C39" s="245"/>
      <c r="D39" s="124"/>
      <c r="E39" s="249"/>
      <c r="F39" s="249"/>
      <c r="G39" s="188"/>
      <c r="Q39" s="184"/>
      <c r="R39" s="184"/>
      <c r="S39" s="185"/>
      <c r="T39" s="185"/>
      <c r="U39" s="186"/>
      <c r="V39" s="185"/>
      <c r="W39" s="173" t="s">
        <v>42</v>
      </c>
      <c r="X39" s="147">
        <v>250</v>
      </c>
      <c r="Z39" s="1"/>
    </row>
    <row r="40" spans="2:26" ht="33" customHeight="1" thickBot="1" x14ac:dyDescent="0.25">
      <c r="B40" s="245"/>
      <c r="C40" s="245"/>
      <c r="D40" s="124"/>
      <c r="E40" s="249"/>
      <c r="F40" s="249"/>
      <c r="G40" s="188"/>
      <c r="Q40" s="184"/>
      <c r="R40" s="184"/>
      <c r="S40" s="185"/>
      <c r="T40" s="185"/>
      <c r="U40" s="186"/>
      <c r="V40" s="185"/>
      <c r="W40" s="174" t="s">
        <v>221</v>
      </c>
      <c r="X40" s="148">
        <f>IF(X38&gt;X39,X38-X39,"")</f>
        <v>1113.3499999999999</v>
      </c>
      <c r="Z40" s="1"/>
    </row>
    <row r="41" spans="2:26" ht="39.950000000000003" customHeight="1" thickBot="1" x14ac:dyDescent="0.3">
      <c r="B41" s="245"/>
      <c r="C41" s="245"/>
      <c r="D41" s="124"/>
      <c r="E41" s="249"/>
      <c r="F41" s="246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3"/>
      <c r="C42" s="313"/>
      <c r="D42" s="14"/>
      <c r="E42" s="14"/>
      <c r="F42" s="20" t="s">
        <v>220</v>
      </c>
      <c r="G42" s="342" t="s">
        <v>225</v>
      </c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44"/>
      <c r="C43" s="244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44"/>
      <c r="C44" s="244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44"/>
      <c r="C45" s="244"/>
      <c r="D45" s="14"/>
      <c r="E45" s="14"/>
      <c r="H45" s="168"/>
      <c r="I45" s="221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"/>
      <c r="W45" s="2"/>
      <c r="X45" s="2"/>
      <c r="Y45" s="2"/>
    </row>
    <row r="46" spans="2:26" ht="33" customHeight="1" x14ac:dyDescent="0.2">
      <c r="B46" s="244"/>
      <c r="C46" s="244"/>
      <c r="D46" s="14"/>
      <c r="E46" s="14"/>
      <c r="H46" s="168"/>
      <c r="I46" s="221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"/>
      <c r="W46" s="2"/>
      <c r="X46" s="2"/>
      <c r="Y46" s="2"/>
    </row>
    <row r="47" spans="2:26" ht="33" customHeight="1" x14ac:dyDescent="0.2">
      <c r="B47" s="244"/>
      <c r="C47" s="244"/>
      <c r="D47" s="14"/>
      <c r="E47" s="14"/>
      <c r="H47" s="168"/>
      <c r="I47" s="221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"/>
      <c r="W47" s="2"/>
      <c r="X47" s="2"/>
      <c r="Y47" s="2"/>
    </row>
    <row r="48" spans="2:26" ht="33" customHeight="1" x14ac:dyDescent="0.2">
      <c r="B48" s="244"/>
      <c r="C48" s="244"/>
      <c r="D48" s="14"/>
      <c r="E48" s="14"/>
      <c r="H48" s="168"/>
      <c r="I48" s="221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"/>
      <c r="W48" s="2"/>
      <c r="X48" s="2"/>
      <c r="Y48" s="2"/>
    </row>
    <row r="49" spans="2:25" ht="39.950000000000003" customHeight="1" x14ac:dyDescent="0.2">
      <c r="B49" s="244"/>
      <c r="C49" s="244"/>
      <c r="D49" s="14"/>
      <c r="E49" s="14"/>
      <c r="H49" s="168"/>
      <c r="I49" s="221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"/>
      <c r="W49" s="2"/>
      <c r="X49" s="2"/>
      <c r="Y49" s="2"/>
    </row>
    <row r="50" spans="2:25" ht="39.950000000000003" customHeight="1" x14ac:dyDescent="0.2">
      <c r="B50" s="244"/>
      <c r="C50" s="244"/>
      <c r="D50" s="14"/>
      <c r="E50" s="14"/>
      <c r="H50" s="168"/>
      <c r="I50" s="221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"/>
      <c r="W50" s="2"/>
      <c r="X50" s="2"/>
      <c r="Y50" s="2"/>
    </row>
    <row r="51" spans="2:25" ht="39.950000000000003" customHeight="1" x14ac:dyDescent="0.2">
      <c r="B51" s="244"/>
      <c r="C51" s="244"/>
      <c r="D51" s="14"/>
      <c r="E51" s="14"/>
      <c r="H51" s="168"/>
      <c r="I51" s="221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"/>
      <c r="W51" s="2"/>
      <c r="X51" s="2"/>
      <c r="Y51" s="2"/>
    </row>
    <row r="52" spans="2:25" ht="33" customHeight="1" thickBot="1" x14ac:dyDescent="0.25">
      <c r="B52" s="244"/>
      <c r="C52" s="244"/>
      <c r="D52" s="14"/>
      <c r="E52" s="14"/>
      <c r="H52" s="169"/>
      <c r="I52" s="171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"/>
      <c r="V52" s="2"/>
      <c r="W52" s="2"/>
      <c r="X52" s="2"/>
      <c r="Y52" s="2"/>
    </row>
    <row r="53" spans="2:25" ht="45" customHeight="1" thickBot="1" x14ac:dyDescent="0.25">
      <c r="B53" s="360" t="s">
        <v>16</v>
      </c>
      <c r="C53" s="361"/>
      <c r="D53" s="253" t="s">
        <v>120</v>
      </c>
      <c r="E53" s="314" t="s">
        <v>121</v>
      </c>
      <c r="F53" s="315"/>
      <c r="G53" s="254" t="s">
        <v>1</v>
      </c>
      <c r="H53" s="169"/>
      <c r="I53" s="226" t="s">
        <v>0</v>
      </c>
      <c r="J53" s="300" t="s">
        <v>111</v>
      </c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56" t="s">
        <v>48</v>
      </c>
      <c r="C54" s="357"/>
      <c r="D54" s="149" t="s">
        <v>212</v>
      </c>
      <c r="E54" s="284" t="s">
        <v>213</v>
      </c>
      <c r="F54" s="284"/>
      <c r="G54" s="257">
        <f>SUM(J36)</f>
        <v>600</v>
      </c>
      <c r="H54" s="169"/>
      <c r="I54" s="21">
        <v>45658</v>
      </c>
      <c r="J54" s="291" t="s">
        <v>222</v>
      </c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3"/>
      <c r="V54" s="229">
        <v>5</v>
      </c>
      <c r="W54" s="27"/>
      <c r="X54" s="2"/>
      <c r="Y54" s="2"/>
    </row>
    <row r="55" spans="2:25" ht="45" customHeight="1" x14ac:dyDescent="0.2">
      <c r="B55" s="358" t="s">
        <v>49</v>
      </c>
      <c r="C55" s="359"/>
      <c r="D55" s="149" t="s">
        <v>64</v>
      </c>
      <c r="E55" s="284" t="s">
        <v>64</v>
      </c>
      <c r="F55" s="284"/>
      <c r="G55" s="257">
        <f>SUM(J37)</f>
        <v>0</v>
      </c>
      <c r="H55" s="169"/>
      <c r="I55" s="21"/>
      <c r="J55" s="294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6"/>
      <c r="V55" s="29"/>
      <c r="W55" s="28"/>
      <c r="X55" s="2"/>
      <c r="Y55" s="2"/>
    </row>
    <row r="56" spans="2:25" ht="45" customHeight="1" x14ac:dyDescent="0.2">
      <c r="B56" s="350" t="s">
        <v>46</v>
      </c>
      <c r="C56" s="351"/>
      <c r="D56" s="149" t="s">
        <v>212</v>
      </c>
      <c r="E56" s="284" t="s">
        <v>214</v>
      </c>
      <c r="F56" s="284"/>
      <c r="G56" s="257">
        <f>SUM(G36:I36)</f>
        <v>217.35</v>
      </c>
      <c r="H56" s="169"/>
      <c r="I56" s="22"/>
      <c r="J56" s="297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9"/>
      <c r="V56" s="28"/>
      <c r="W56" s="29"/>
      <c r="X56" s="2"/>
      <c r="Y56" s="2"/>
    </row>
    <row r="57" spans="2:25" ht="45" customHeight="1" x14ac:dyDescent="0.2">
      <c r="B57" s="358" t="s">
        <v>47</v>
      </c>
      <c r="C57" s="359"/>
      <c r="D57" s="150"/>
      <c r="E57" s="280"/>
      <c r="F57" s="280"/>
      <c r="G57" s="257">
        <f>SUM(G37:I37)</f>
        <v>0</v>
      </c>
      <c r="H57" s="169"/>
      <c r="I57" s="22"/>
      <c r="J57" s="306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8"/>
      <c r="V57" s="230"/>
      <c r="W57" s="29"/>
      <c r="X57" s="2"/>
      <c r="Y57" s="2"/>
    </row>
    <row r="58" spans="2:25" ht="45" customHeight="1" thickBot="1" x14ac:dyDescent="0.25">
      <c r="B58" s="350" t="s">
        <v>50</v>
      </c>
      <c r="C58" s="351"/>
      <c r="D58" s="149" t="s">
        <v>212</v>
      </c>
      <c r="E58" s="284" t="s">
        <v>215</v>
      </c>
      <c r="F58" s="284"/>
      <c r="G58" s="257">
        <f>SUM(L36-Q36-S36-U36+W36)</f>
        <v>291</v>
      </c>
      <c r="H58" s="169"/>
      <c r="I58" s="21"/>
      <c r="J58" s="303" t="s">
        <v>84</v>
      </c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  <c r="V58" s="28"/>
      <c r="W58" s="28"/>
      <c r="X58" s="2"/>
      <c r="Y58" s="2"/>
    </row>
    <row r="59" spans="2:25" ht="45" customHeight="1" thickBot="1" x14ac:dyDescent="0.25">
      <c r="B59" s="350" t="s">
        <v>51</v>
      </c>
      <c r="C59" s="351"/>
      <c r="D59" s="150"/>
      <c r="E59" s="280"/>
      <c r="F59" s="280"/>
      <c r="G59" s="257">
        <f>SUM(L37-Q37-S37-U37+W37)</f>
        <v>0</v>
      </c>
      <c r="H59" s="169"/>
      <c r="I59" s="226" t="s">
        <v>0</v>
      </c>
      <c r="J59" s="300" t="s">
        <v>86</v>
      </c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2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151" t="s">
        <v>52</v>
      </c>
      <c r="C60" s="152"/>
      <c r="D60" s="149" t="s">
        <v>212</v>
      </c>
      <c r="E60" s="284" t="s">
        <v>216</v>
      </c>
      <c r="F60" s="284"/>
      <c r="G60" s="258">
        <f>SUM(V54:V57)-V58</f>
        <v>5</v>
      </c>
      <c r="H60" s="169"/>
      <c r="I60" s="22">
        <v>45658</v>
      </c>
      <c r="J60" s="291" t="s">
        <v>86</v>
      </c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3"/>
      <c r="V60" s="29">
        <v>250</v>
      </c>
      <c r="W60" s="29"/>
      <c r="X60" s="2"/>
      <c r="Y60" s="2"/>
    </row>
    <row r="61" spans="2:25" ht="45" customHeight="1" thickBot="1" x14ac:dyDescent="0.25">
      <c r="B61" s="350" t="s">
        <v>53</v>
      </c>
      <c r="C61" s="351"/>
      <c r="D61" s="150"/>
      <c r="E61" s="280"/>
      <c r="F61" s="280"/>
      <c r="G61" s="258">
        <f>SUM(W54:W57)-W58</f>
        <v>0</v>
      </c>
      <c r="H61" s="169"/>
      <c r="I61" s="23"/>
      <c r="J61" s="288" t="s">
        <v>84</v>
      </c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90"/>
      <c r="V61" s="30"/>
      <c r="W61" s="30"/>
      <c r="X61" s="2"/>
      <c r="Y61" s="2"/>
    </row>
    <row r="62" spans="2:25" ht="45" customHeight="1" thickBot="1" x14ac:dyDescent="0.25">
      <c r="B62" s="350" t="s">
        <v>99</v>
      </c>
      <c r="C62" s="351"/>
      <c r="D62" s="150"/>
      <c r="E62" s="280"/>
      <c r="F62" s="280"/>
      <c r="G62" s="258">
        <v>0</v>
      </c>
      <c r="H62" s="169"/>
      <c r="I62" s="226" t="s">
        <v>0</v>
      </c>
      <c r="J62" s="310" t="s">
        <v>83</v>
      </c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2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350" t="s">
        <v>100</v>
      </c>
      <c r="C63" s="351"/>
      <c r="D63" s="150"/>
      <c r="E63" s="280"/>
      <c r="F63" s="280"/>
      <c r="G63" s="258">
        <v>0</v>
      </c>
      <c r="H63" s="169"/>
      <c r="I63" s="22"/>
      <c r="J63" s="291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3"/>
      <c r="V63" s="29"/>
      <c r="W63" s="29"/>
      <c r="X63" s="2"/>
      <c r="Y63" s="2"/>
    </row>
    <row r="64" spans="2:25" ht="45" customHeight="1" thickBot="1" x14ac:dyDescent="0.25">
      <c r="B64" s="354" t="s">
        <v>103</v>
      </c>
      <c r="C64" s="355"/>
      <c r="D64" s="150"/>
      <c r="E64" s="280"/>
      <c r="F64" s="280"/>
      <c r="G64" s="258">
        <v>0</v>
      </c>
      <c r="H64" s="14"/>
      <c r="I64" s="23"/>
      <c r="J64" s="288" t="s">
        <v>84</v>
      </c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90"/>
      <c r="V64" s="30"/>
      <c r="W64" s="30"/>
      <c r="Y64" s="2"/>
    </row>
    <row r="65" spans="2:25" ht="45" customHeight="1" thickBot="1" x14ac:dyDescent="0.25">
      <c r="B65" s="354" t="s">
        <v>104</v>
      </c>
      <c r="C65" s="355"/>
      <c r="D65" s="150"/>
      <c r="E65" s="280"/>
      <c r="F65" s="280"/>
      <c r="G65" s="258">
        <v>0</v>
      </c>
      <c r="H65" s="12"/>
      <c r="I65" s="226" t="s">
        <v>0</v>
      </c>
      <c r="J65" s="300" t="s">
        <v>112</v>
      </c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2"/>
      <c r="W65" s="227" t="s">
        <v>1</v>
      </c>
      <c r="Y65" s="2"/>
    </row>
    <row r="66" spans="2:25" ht="45" customHeight="1" thickBot="1" x14ac:dyDescent="0.25">
      <c r="B66" s="350" t="s">
        <v>89</v>
      </c>
      <c r="C66" s="351"/>
      <c r="D66" s="149" t="s">
        <v>212</v>
      </c>
      <c r="E66" s="284" t="s">
        <v>217</v>
      </c>
      <c r="F66" s="284"/>
      <c r="G66" s="257">
        <f>SUM(V60-V61)</f>
        <v>250</v>
      </c>
      <c r="H66" s="12"/>
      <c r="I66" s="23"/>
      <c r="J66" s="285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7"/>
      <c r="W66" s="30"/>
      <c r="Y66" s="2"/>
    </row>
    <row r="67" spans="2:25" ht="45" customHeight="1" x14ac:dyDescent="0.2">
      <c r="B67" s="350" t="s">
        <v>90</v>
      </c>
      <c r="C67" s="351"/>
      <c r="D67" s="150"/>
      <c r="E67" s="280"/>
      <c r="F67" s="280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350" t="s">
        <v>94</v>
      </c>
      <c r="C68" s="351"/>
      <c r="D68" s="150"/>
      <c r="E68" s="280"/>
      <c r="F68" s="280"/>
      <c r="G68" s="257">
        <f>SUM(V63-V64)</f>
        <v>0</v>
      </c>
      <c r="H68" s="166"/>
      <c r="I68" s="18"/>
      <c r="W68" s="2"/>
      <c r="Y68" s="2"/>
    </row>
    <row r="69" spans="2:25" ht="45" customHeight="1" thickBot="1" x14ac:dyDescent="0.25">
      <c r="B69" s="352" t="s">
        <v>91</v>
      </c>
      <c r="C69" s="353"/>
      <c r="D69" s="150"/>
      <c r="E69" s="280"/>
      <c r="F69" s="280"/>
      <c r="G69" s="257">
        <f>SUM(W63-W64)</f>
        <v>0</v>
      </c>
      <c r="H69" s="12"/>
      <c r="Y69" s="2"/>
    </row>
    <row r="70" spans="2:25" ht="45" customHeight="1" thickTop="1" thickBot="1" x14ac:dyDescent="0.25">
      <c r="B70" s="15"/>
      <c r="C70" s="15"/>
      <c r="D70" s="255"/>
      <c r="E70" s="281" t="s">
        <v>93</v>
      </c>
      <c r="F70" s="282"/>
      <c r="G70" s="256">
        <f>SUM(G54:G69)</f>
        <v>1363.35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242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242"/>
      <c r="S75" s="242"/>
      <c r="T75" s="242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242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242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B36:C36"/>
    <mergeCell ref="E36:F36"/>
    <mergeCell ref="E37:F37"/>
    <mergeCell ref="B12:F12"/>
    <mergeCell ref="H12:I12"/>
    <mergeCell ref="B24:C24"/>
    <mergeCell ref="F24:G24"/>
    <mergeCell ref="I24:J24"/>
    <mergeCell ref="B37:C37"/>
    <mergeCell ref="B38:C38"/>
    <mergeCell ref="E38:F38"/>
    <mergeCell ref="B55:C55"/>
    <mergeCell ref="E55:F55"/>
    <mergeCell ref="J55:U55"/>
    <mergeCell ref="B53:C53"/>
    <mergeCell ref="E53:F53"/>
    <mergeCell ref="J53:U53"/>
    <mergeCell ref="G41:R41"/>
    <mergeCell ref="G42:R42"/>
    <mergeCell ref="G43:R43"/>
    <mergeCell ref="G44:R44"/>
    <mergeCell ref="B42:C42"/>
    <mergeCell ref="L24:S24"/>
    <mergeCell ref="B25:B26"/>
    <mergeCell ref="C25:C26"/>
    <mergeCell ref="D25:E25"/>
    <mergeCell ref="F25:I25"/>
    <mergeCell ref="K25:L25"/>
    <mergeCell ref="M25:U25"/>
    <mergeCell ref="K12:L12"/>
    <mergeCell ref="O12:S12"/>
    <mergeCell ref="V12:W12"/>
    <mergeCell ref="B15:F15"/>
    <mergeCell ref="B17:F17"/>
    <mergeCell ref="L17:S17"/>
    <mergeCell ref="B58:C58"/>
    <mergeCell ref="E58:F58"/>
    <mergeCell ref="J58:U58"/>
    <mergeCell ref="E54:F54"/>
    <mergeCell ref="J54:U54"/>
    <mergeCell ref="B54:C54"/>
    <mergeCell ref="B57:C57"/>
    <mergeCell ref="E57:F57"/>
    <mergeCell ref="J57:U57"/>
    <mergeCell ref="B56:C56"/>
    <mergeCell ref="E56:F56"/>
    <mergeCell ref="J56:U56"/>
    <mergeCell ref="B59:C59"/>
    <mergeCell ref="E59:F59"/>
    <mergeCell ref="J59:U59"/>
    <mergeCell ref="E60:F60"/>
    <mergeCell ref="J60:U60"/>
    <mergeCell ref="B61:C61"/>
    <mergeCell ref="E61:F61"/>
    <mergeCell ref="J61:U61"/>
    <mergeCell ref="B62:C62"/>
    <mergeCell ref="E62:F62"/>
    <mergeCell ref="J62:U62"/>
    <mergeCell ref="B63:C63"/>
    <mergeCell ref="E63:F63"/>
    <mergeCell ref="J63:U63"/>
    <mergeCell ref="B64:C64"/>
    <mergeCell ref="E64:F64"/>
    <mergeCell ref="J64:U64"/>
    <mergeCell ref="B65:C65"/>
    <mergeCell ref="E65:F65"/>
    <mergeCell ref="J65:V65"/>
    <mergeCell ref="B66:C66"/>
    <mergeCell ref="E66:F66"/>
    <mergeCell ref="J66:V66"/>
    <mergeCell ref="B67:C67"/>
    <mergeCell ref="E67:F67"/>
    <mergeCell ref="V76:W76"/>
    <mergeCell ref="B68:C68"/>
    <mergeCell ref="E68:F68"/>
    <mergeCell ref="B69:C69"/>
    <mergeCell ref="E69:F69"/>
    <mergeCell ref="E70:F70"/>
    <mergeCell ref="B79:F80"/>
    <mergeCell ref="H80:I80"/>
    <mergeCell ref="B83:E83"/>
    <mergeCell ref="J75:O75"/>
    <mergeCell ref="B76:F76"/>
    <mergeCell ref="H76:I76"/>
    <mergeCell ref="K76:T76"/>
  </mergeCells>
  <conditionalFormatting sqref="G38">
    <cfRule type="expression" dxfId="10" priority="11">
      <formula>$G$35&lt;&gt;$G$38</formula>
    </cfRule>
  </conditionalFormatting>
  <conditionalFormatting sqref="H38">
    <cfRule type="expression" dxfId="9" priority="10">
      <formula>$H$35&lt;&gt;$H$38</formula>
    </cfRule>
  </conditionalFormatting>
  <conditionalFormatting sqref="I38">
    <cfRule type="expression" dxfId="8" priority="9">
      <formula>$I$35&lt;&gt;$I$38</formula>
    </cfRule>
  </conditionalFormatting>
  <conditionalFormatting sqref="J38">
    <cfRule type="expression" dxfId="7" priority="8">
      <formula>$J$35&lt;&gt;$J$38</formula>
    </cfRule>
  </conditionalFormatting>
  <conditionalFormatting sqref="L38">
    <cfRule type="expression" dxfId="6" priority="7">
      <formula>$L$35&lt;&gt;$L$38</formula>
    </cfRule>
  </conditionalFormatting>
  <conditionalFormatting sqref="Q38:R38">
    <cfRule type="expression" dxfId="5" priority="3">
      <formula>$Q$35&lt;&gt;$Q$38</formula>
    </cfRule>
  </conditionalFormatting>
  <conditionalFormatting sqref="S38:T38">
    <cfRule type="expression" dxfId="4" priority="2">
      <formula>$S$35&lt;&gt;$S$38</formula>
    </cfRule>
  </conditionalFormatting>
  <conditionalFormatting sqref="U38">
    <cfRule type="expression" dxfId="3" priority="1">
      <formula>$U$35&lt;&gt;$U$38</formula>
    </cfRule>
  </conditionalFormatting>
  <conditionalFormatting sqref="V38">
    <cfRule type="expression" dxfId="2" priority="6">
      <formula>$V$35&lt;&gt;$V$38</formula>
    </cfRule>
  </conditionalFormatting>
  <conditionalFormatting sqref="W38">
    <cfRule type="expression" dxfId="1" priority="5">
      <formula>$W$35&lt;&gt;$W$38</formula>
    </cfRule>
  </conditionalFormatting>
  <conditionalFormatting sqref="X38">
    <cfRule type="expression" dxfId="0" priority="4">
      <formula>$X$35&lt;&gt;$X$38</formula>
    </cfRule>
  </conditionalFormatting>
  <printOptions horizontalCentered="1" verticalCentered="1"/>
  <pageMargins left="0" right="0" top="0" bottom="0" header="0.3" footer="0.3"/>
  <pageSetup scale="33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647700</xdr:colOff>
                    <xdr:row>0</xdr:row>
                    <xdr:rowOff>0</xdr:rowOff>
                  </from>
                  <to>
                    <xdr:col>15</xdr:col>
                    <xdr:colOff>676275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16</xdr:col>
                    <xdr:colOff>1038225</xdr:colOff>
                    <xdr:row>0</xdr:row>
                    <xdr:rowOff>0</xdr:rowOff>
                  </from>
                  <to>
                    <xdr:col>17</xdr:col>
                    <xdr:colOff>381000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17</xdr:col>
                    <xdr:colOff>1095375</xdr:colOff>
                    <xdr:row>0</xdr:row>
                    <xdr:rowOff>0</xdr:rowOff>
                  </from>
                  <to>
                    <xdr:col>18</xdr:col>
                    <xdr:colOff>361950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18</xdr:col>
                    <xdr:colOff>1038225</xdr:colOff>
                    <xdr:row>0</xdr:row>
                    <xdr:rowOff>0</xdr:rowOff>
                  </from>
                  <to>
                    <xdr:col>19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8" name="Drop Down 14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Drop Down 17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Drop Down 18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Drop Down 19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Drop Down 20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5" name="Drop Down 21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89"/>
  <sheetViews>
    <sheetView topLeftCell="A6" workbookViewId="0">
      <selection activeCell="C48" sqref="C48"/>
    </sheetView>
  </sheetViews>
  <sheetFormatPr defaultRowHeight="12.75" x14ac:dyDescent="0.2"/>
  <cols>
    <col min="1" max="1" width="37.5703125" bestFit="1" customWidth="1"/>
    <col min="2" max="2" width="47.85546875" customWidth="1"/>
    <col min="3" max="3" width="31.5703125" customWidth="1"/>
    <col min="4" max="4" width="45.5703125" customWidth="1"/>
    <col min="5" max="6" width="23" style="232" customWidth="1"/>
    <col min="7" max="7" width="23" customWidth="1"/>
  </cols>
  <sheetData>
    <row r="1" spans="1:8" ht="13.5" thickBot="1" x14ac:dyDescent="0.25"/>
    <row r="2" spans="1:8" ht="13.5" thickBot="1" x14ac:dyDescent="0.25">
      <c r="A2" s="234" t="s">
        <v>131</v>
      </c>
      <c r="B2" s="236"/>
      <c r="C2" s="235"/>
      <c r="D2" s="235"/>
    </row>
    <row r="3" spans="1:8" ht="14.25" x14ac:dyDescent="0.2">
      <c r="A3" s="153" t="s">
        <v>17</v>
      </c>
      <c r="B3" s="153" t="s">
        <v>16</v>
      </c>
      <c r="C3" s="153" t="s">
        <v>196</v>
      </c>
      <c r="D3" s="240" t="s">
        <v>16</v>
      </c>
    </row>
    <row r="4" spans="1:8" ht="14.25" x14ac:dyDescent="0.2">
      <c r="A4" s="154" t="s">
        <v>133</v>
      </c>
      <c r="B4" s="154" t="s">
        <v>132</v>
      </c>
      <c r="C4" s="154" t="s">
        <v>123</v>
      </c>
      <c r="D4" s="241" t="s">
        <v>18</v>
      </c>
    </row>
    <row r="5" spans="1:8" ht="14.25" x14ac:dyDescent="0.2">
      <c r="A5" s="154" t="s">
        <v>137</v>
      </c>
      <c r="B5" s="154" t="s">
        <v>134</v>
      </c>
      <c r="C5" s="154"/>
      <c r="D5" s="241"/>
    </row>
    <row r="6" spans="1:8" ht="14.25" x14ac:dyDescent="0.2">
      <c r="A6" s="154" t="s">
        <v>138</v>
      </c>
      <c r="B6" s="154" t="s">
        <v>135</v>
      </c>
      <c r="C6" s="154"/>
      <c r="D6" s="241"/>
      <c r="F6" s="233"/>
      <c r="G6" s="238"/>
      <c r="H6" s="238"/>
    </row>
    <row r="7" spans="1:8" ht="14.25" x14ac:dyDescent="0.2">
      <c r="A7" s="154" t="s">
        <v>139</v>
      </c>
      <c r="B7" s="154" t="s">
        <v>136</v>
      </c>
      <c r="C7" s="154"/>
      <c r="D7" s="241"/>
      <c r="F7" s="233"/>
      <c r="G7" s="238"/>
      <c r="H7" s="239"/>
    </row>
    <row r="8" spans="1:8" ht="14.25" x14ac:dyDescent="0.2">
      <c r="A8" s="154" t="s">
        <v>144</v>
      </c>
      <c r="B8" s="154" t="s">
        <v>140</v>
      </c>
      <c r="C8" s="154" t="s">
        <v>124</v>
      </c>
      <c r="D8" s="241" t="s">
        <v>19</v>
      </c>
      <c r="F8" s="233"/>
      <c r="G8" s="238"/>
      <c r="H8" s="238"/>
    </row>
    <row r="9" spans="1:8" ht="14.25" x14ac:dyDescent="0.2">
      <c r="A9" s="154" t="s">
        <v>145</v>
      </c>
      <c r="B9" s="154" t="s">
        <v>141</v>
      </c>
      <c r="C9" s="154"/>
      <c r="D9" s="241"/>
      <c r="F9" s="169"/>
      <c r="G9" s="239"/>
      <c r="H9" s="239"/>
    </row>
    <row r="10" spans="1:8" ht="14.25" x14ac:dyDescent="0.2">
      <c r="A10" s="154" t="s">
        <v>146</v>
      </c>
      <c r="B10" s="154" t="s">
        <v>142</v>
      </c>
      <c r="C10" s="154"/>
      <c r="D10" s="241"/>
      <c r="F10" s="169"/>
      <c r="G10" s="239"/>
      <c r="H10" s="239"/>
    </row>
    <row r="11" spans="1:8" ht="14.25" x14ac:dyDescent="0.2">
      <c r="A11" s="154" t="s">
        <v>147</v>
      </c>
      <c r="B11" s="154" t="s">
        <v>143</v>
      </c>
      <c r="C11" s="154"/>
      <c r="D11" s="241"/>
      <c r="F11" s="233"/>
      <c r="G11" s="238"/>
      <c r="H11" s="238"/>
    </row>
    <row r="12" spans="1:8" ht="14.25" x14ac:dyDescent="0.2">
      <c r="A12" s="154" t="s">
        <v>152</v>
      </c>
      <c r="B12" s="154" t="s">
        <v>148</v>
      </c>
      <c r="C12" s="154" t="s">
        <v>125</v>
      </c>
      <c r="D12" s="241" t="s">
        <v>20</v>
      </c>
      <c r="F12" s="233"/>
      <c r="G12" s="238"/>
      <c r="H12" s="238"/>
    </row>
    <row r="13" spans="1:8" ht="14.25" x14ac:dyDescent="0.2">
      <c r="A13" s="154" t="s">
        <v>153</v>
      </c>
      <c r="B13" s="154" t="s">
        <v>149</v>
      </c>
      <c r="C13" s="154"/>
      <c r="D13" s="241"/>
    </row>
    <row r="14" spans="1:8" ht="14.25" x14ac:dyDescent="0.2">
      <c r="A14" s="154" t="s">
        <v>154</v>
      </c>
      <c r="B14" s="154" t="s">
        <v>150</v>
      </c>
      <c r="C14" s="154"/>
      <c r="D14" s="241"/>
    </row>
    <row r="15" spans="1:8" ht="14.25" x14ac:dyDescent="0.2">
      <c r="A15" s="154" t="s">
        <v>155</v>
      </c>
      <c r="B15" s="154" t="s">
        <v>151</v>
      </c>
      <c r="C15" s="154"/>
      <c r="D15" s="241"/>
    </row>
    <row r="16" spans="1:8" ht="14.25" x14ac:dyDescent="0.2">
      <c r="A16" s="154" t="s">
        <v>156</v>
      </c>
      <c r="B16" s="154" t="s">
        <v>160</v>
      </c>
      <c r="C16" s="154" t="s">
        <v>126</v>
      </c>
      <c r="D16" s="241" t="s">
        <v>21</v>
      </c>
    </row>
    <row r="17" spans="1:4" ht="14.25" x14ac:dyDescent="0.2">
      <c r="A17" s="154" t="s">
        <v>157</v>
      </c>
      <c r="B17" s="154" t="s">
        <v>161</v>
      </c>
      <c r="C17" s="154"/>
      <c r="D17" s="241"/>
    </row>
    <row r="18" spans="1:4" ht="14.25" x14ac:dyDescent="0.2">
      <c r="A18" s="154" t="s">
        <v>158</v>
      </c>
      <c r="B18" s="154" t="s">
        <v>162</v>
      </c>
      <c r="C18" s="154"/>
      <c r="D18" s="241"/>
    </row>
    <row r="19" spans="1:4" ht="14.25" x14ac:dyDescent="0.2">
      <c r="A19" s="154" t="s">
        <v>159</v>
      </c>
      <c r="B19" s="154" t="s">
        <v>163</v>
      </c>
      <c r="C19" s="154"/>
      <c r="D19" s="241"/>
    </row>
    <row r="20" spans="1:4" ht="14.25" x14ac:dyDescent="0.2">
      <c r="A20" s="154" t="s">
        <v>168</v>
      </c>
      <c r="B20" s="154" t="s">
        <v>164</v>
      </c>
      <c r="C20" s="154" t="s">
        <v>127</v>
      </c>
      <c r="D20" s="241" t="s">
        <v>22</v>
      </c>
    </row>
    <row r="21" spans="1:4" ht="14.25" x14ac:dyDescent="0.2">
      <c r="A21" s="154" t="s">
        <v>169</v>
      </c>
      <c r="B21" s="154" t="s">
        <v>165</v>
      </c>
      <c r="C21" s="154"/>
      <c r="D21" s="241"/>
    </row>
    <row r="22" spans="1:4" ht="14.25" x14ac:dyDescent="0.2">
      <c r="A22" s="154" t="s">
        <v>170</v>
      </c>
      <c r="B22" s="154" t="s">
        <v>166</v>
      </c>
      <c r="C22" s="154"/>
      <c r="D22" s="241"/>
    </row>
    <row r="23" spans="1:4" ht="14.25" x14ac:dyDescent="0.2">
      <c r="A23" s="154" t="s">
        <v>171</v>
      </c>
      <c r="B23" s="154" t="s">
        <v>167</v>
      </c>
      <c r="C23" s="154"/>
      <c r="D23" s="241"/>
    </row>
    <row r="24" spans="1:4" ht="14.25" x14ac:dyDescent="0.2">
      <c r="A24" s="154" t="s">
        <v>176</v>
      </c>
      <c r="B24" s="154" t="s">
        <v>172</v>
      </c>
      <c r="C24" s="154" t="s">
        <v>128</v>
      </c>
      <c r="D24" s="241" t="s">
        <v>23</v>
      </c>
    </row>
    <row r="25" spans="1:4" ht="14.25" x14ac:dyDescent="0.2">
      <c r="A25" s="154" t="s">
        <v>177</v>
      </c>
      <c r="B25" s="154" t="s">
        <v>173</v>
      </c>
      <c r="C25" s="154"/>
      <c r="D25" s="241"/>
    </row>
    <row r="26" spans="1:4" ht="14.25" x14ac:dyDescent="0.2">
      <c r="A26" s="154" t="s">
        <v>178</v>
      </c>
      <c r="B26" s="154" t="s">
        <v>174</v>
      </c>
      <c r="C26" s="154"/>
      <c r="D26" s="241"/>
    </row>
    <row r="27" spans="1:4" ht="14.25" x14ac:dyDescent="0.2">
      <c r="A27" s="154" t="s">
        <v>179</v>
      </c>
      <c r="B27" s="154" t="s">
        <v>175</v>
      </c>
      <c r="C27" s="154"/>
      <c r="D27" s="241"/>
    </row>
    <row r="28" spans="1:4" ht="14.25" x14ac:dyDescent="0.2">
      <c r="A28" s="154" t="s">
        <v>188</v>
      </c>
      <c r="B28" s="154" t="s">
        <v>180</v>
      </c>
      <c r="C28" s="154" t="s">
        <v>129</v>
      </c>
      <c r="D28" s="241" t="s">
        <v>24</v>
      </c>
    </row>
    <row r="29" spans="1:4" ht="14.25" x14ac:dyDescent="0.2">
      <c r="A29" s="154" t="s">
        <v>189</v>
      </c>
      <c r="B29" s="154" t="s">
        <v>181</v>
      </c>
      <c r="C29" s="154"/>
      <c r="D29" s="241"/>
    </row>
    <row r="30" spans="1:4" ht="14.25" x14ac:dyDescent="0.2">
      <c r="A30" s="154" t="s">
        <v>190</v>
      </c>
      <c r="B30" s="154" t="s">
        <v>182</v>
      </c>
      <c r="C30" s="154"/>
      <c r="D30" s="241"/>
    </row>
    <row r="31" spans="1:4" ht="14.25" x14ac:dyDescent="0.2">
      <c r="A31" s="154" t="s">
        <v>191</v>
      </c>
      <c r="B31" s="154" t="s">
        <v>183</v>
      </c>
      <c r="C31" s="154"/>
      <c r="D31" s="241"/>
    </row>
    <row r="32" spans="1:4" ht="14.25" x14ac:dyDescent="0.2">
      <c r="A32" s="154" t="s">
        <v>192</v>
      </c>
      <c r="B32" s="154" t="s">
        <v>184</v>
      </c>
      <c r="C32" s="154" t="s">
        <v>130</v>
      </c>
      <c r="D32" s="241" t="s">
        <v>25</v>
      </c>
    </row>
    <row r="33" spans="1:4" ht="14.25" x14ac:dyDescent="0.2">
      <c r="A33" s="154" t="s">
        <v>193</v>
      </c>
      <c r="B33" s="154" t="s">
        <v>185</v>
      </c>
      <c r="C33" s="154"/>
      <c r="D33" s="241"/>
    </row>
    <row r="34" spans="1:4" ht="14.25" x14ac:dyDescent="0.2">
      <c r="A34" s="154" t="s">
        <v>194</v>
      </c>
      <c r="B34" s="154" t="s">
        <v>186</v>
      </c>
      <c r="C34" s="154"/>
      <c r="D34" s="241"/>
    </row>
    <row r="35" spans="1:4" ht="14.25" x14ac:dyDescent="0.2">
      <c r="A35" s="154" t="s">
        <v>195</v>
      </c>
      <c r="B35" s="154" t="s">
        <v>187</v>
      </c>
      <c r="C35" s="154"/>
      <c r="D35" s="241"/>
    </row>
    <row r="36" spans="1:4" ht="14.25" x14ac:dyDescent="0.2">
      <c r="A36" s="154" t="s">
        <v>201</v>
      </c>
      <c r="B36" s="154" t="s">
        <v>200</v>
      </c>
      <c r="C36" s="154" t="s">
        <v>198</v>
      </c>
      <c r="D36" s="241" t="s">
        <v>199</v>
      </c>
    </row>
    <row r="37" spans="1:4" ht="14.25" x14ac:dyDescent="0.2">
      <c r="A37" s="154" t="s">
        <v>202</v>
      </c>
      <c r="B37" s="154" t="s">
        <v>203</v>
      </c>
      <c r="C37" s="154"/>
      <c r="D37" s="231"/>
    </row>
    <row r="38" spans="1:4" ht="14.25" x14ac:dyDescent="0.2">
      <c r="A38" s="154" t="s">
        <v>204</v>
      </c>
      <c r="B38" s="154" t="s">
        <v>205</v>
      </c>
      <c r="C38" s="154"/>
      <c r="D38" s="164"/>
    </row>
    <row r="39" spans="1:4" ht="14.25" x14ac:dyDescent="0.2">
      <c r="A39" s="251" t="s">
        <v>206</v>
      </c>
      <c r="B39" s="154" t="s">
        <v>207</v>
      </c>
      <c r="C39" s="251"/>
      <c r="D39" s="252"/>
    </row>
    <row r="40" spans="1:4" ht="14.25" x14ac:dyDescent="0.2">
      <c r="A40" s="251" t="s">
        <v>208</v>
      </c>
      <c r="B40" s="154" t="s">
        <v>209</v>
      </c>
      <c r="C40" s="251"/>
      <c r="D40" s="252"/>
    </row>
    <row r="41" spans="1:4" ht="15" thickBot="1" x14ac:dyDescent="0.25">
      <c r="A41" s="237" t="s">
        <v>210</v>
      </c>
      <c r="B41" s="154" t="s">
        <v>211</v>
      </c>
      <c r="C41" s="237"/>
      <c r="D41" s="155"/>
    </row>
    <row r="44" spans="1:4" ht="15.75" x14ac:dyDescent="0.25">
      <c r="A44" s="170"/>
      <c r="B44" s="170"/>
      <c r="C44">
        <v>1</v>
      </c>
    </row>
    <row r="45" spans="1:4" ht="15.75" x14ac:dyDescent="0.25">
      <c r="A45" s="170"/>
      <c r="B45" s="170"/>
    </row>
    <row r="46" spans="1:4" ht="15.75" x14ac:dyDescent="0.25">
      <c r="A46" s="170"/>
      <c r="B46" s="170"/>
    </row>
    <row r="47" spans="1:4" ht="15.75" x14ac:dyDescent="0.25">
      <c r="A47" s="170"/>
      <c r="B47" s="170"/>
    </row>
    <row r="48" spans="1:4" ht="15.75" x14ac:dyDescent="0.25">
      <c r="A48" s="170"/>
      <c r="B48" s="170"/>
    </row>
    <row r="49" spans="1:2" ht="15.75" x14ac:dyDescent="0.25">
      <c r="A49" s="170"/>
      <c r="B49" s="170"/>
    </row>
    <row r="50" spans="1:2" ht="15.75" x14ac:dyDescent="0.25">
      <c r="A50" s="170"/>
      <c r="B50" s="170"/>
    </row>
    <row r="51" spans="1:2" ht="15.75" x14ac:dyDescent="0.25">
      <c r="A51" s="170"/>
      <c r="B51" s="170"/>
    </row>
    <row r="52" spans="1:2" ht="15.75" x14ac:dyDescent="0.25">
      <c r="A52" s="170"/>
      <c r="B52" s="170"/>
    </row>
    <row r="53" spans="1:2" ht="15.75" x14ac:dyDescent="0.25">
      <c r="A53" s="170"/>
      <c r="B53" s="170"/>
    </row>
    <row r="54" spans="1:2" ht="15.75" x14ac:dyDescent="0.25">
      <c r="A54" s="170"/>
      <c r="B54" s="170"/>
    </row>
    <row r="55" spans="1:2" ht="15.75" x14ac:dyDescent="0.25">
      <c r="A55" s="170"/>
      <c r="B55" s="170"/>
    </row>
    <row r="56" spans="1:2" ht="15.75" x14ac:dyDescent="0.25">
      <c r="A56" s="170"/>
      <c r="B56" s="170"/>
    </row>
    <row r="57" spans="1:2" ht="15.75" x14ac:dyDescent="0.25">
      <c r="A57" s="170"/>
      <c r="B57" s="170"/>
    </row>
    <row r="58" spans="1:2" ht="15.75" x14ac:dyDescent="0.25">
      <c r="A58" s="170"/>
      <c r="B58" s="170"/>
    </row>
    <row r="59" spans="1:2" ht="15.75" x14ac:dyDescent="0.25">
      <c r="A59" s="170"/>
      <c r="B59" s="170"/>
    </row>
    <row r="60" spans="1:2" ht="15.75" x14ac:dyDescent="0.25">
      <c r="A60" s="170"/>
      <c r="B60" s="170"/>
    </row>
    <row r="61" spans="1:2" ht="15.75" x14ac:dyDescent="0.25">
      <c r="A61" s="170"/>
      <c r="B61" s="170"/>
    </row>
    <row r="62" spans="1:2" ht="15.75" x14ac:dyDescent="0.25">
      <c r="A62" s="170"/>
      <c r="B62" s="170"/>
    </row>
    <row r="63" spans="1:2" ht="15.75" x14ac:dyDescent="0.25">
      <c r="A63" s="170"/>
      <c r="B63" s="170"/>
    </row>
    <row r="64" spans="1:2" ht="15.75" x14ac:dyDescent="0.25">
      <c r="A64" s="170"/>
      <c r="B64" s="170"/>
    </row>
    <row r="65" spans="1:2" ht="15.75" x14ac:dyDescent="0.25">
      <c r="A65" s="170"/>
      <c r="B65" s="170"/>
    </row>
    <row r="66" spans="1:2" ht="15.75" x14ac:dyDescent="0.25">
      <c r="A66" s="170"/>
      <c r="B66" s="170"/>
    </row>
    <row r="67" spans="1:2" ht="15.75" x14ac:dyDescent="0.25">
      <c r="A67" s="170"/>
      <c r="B67" s="170"/>
    </row>
    <row r="68" spans="1:2" ht="15.75" x14ac:dyDescent="0.25">
      <c r="A68" s="170"/>
      <c r="B68" s="170"/>
    </row>
    <row r="69" spans="1:2" ht="15.75" x14ac:dyDescent="0.25">
      <c r="A69" s="170"/>
      <c r="B69" s="170"/>
    </row>
    <row r="70" spans="1:2" ht="15.75" x14ac:dyDescent="0.25">
      <c r="A70" s="170"/>
      <c r="B70" s="170"/>
    </row>
    <row r="71" spans="1:2" ht="15.75" x14ac:dyDescent="0.25">
      <c r="A71" s="170"/>
      <c r="B71" s="170"/>
    </row>
    <row r="72" spans="1:2" ht="15.75" x14ac:dyDescent="0.25">
      <c r="A72" s="170"/>
      <c r="B72" s="170"/>
    </row>
    <row r="73" spans="1:2" ht="15.75" x14ac:dyDescent="0.25">
      <c r="A73" s="170"/>
      <c r="B73" s="170"/>
    </row>
    <row r="74" spans="1:2" ht="15.75" x14ac:dyDescent="0.25">
      <c r="A74" s="170"/>
      <c r="B74" s="170"/>
    </row>
    <row r="75" spans="1:2" ht="15.75" x14ac:dyDescent="0.25">
      <c r="A75" s="170"/>
      <c r="B75" s="170"/>
    </row>
    <row r="76" spans="1:2" ht="15.75" x14ac:dyDescent="0.25">
      <c r="A76" s="170"/>
      <c r="B76" s="170"/>
    </row>
    <row r="77" spans="1:2" ht="15.75" x14ac:dyDescent="0.25">
      <c r="A77" s="170"/>
      <c r="B77" s="170"/>
    </row>
    <row r="78" spans="1:2" ht="15.75" x14ac:dyDescent="0.25">
      <c r="A78" s="170"/>
      <c r="B78" s="170"/>
    </row>
    <row r="79" spans="1:2" ht="15.75" x14ac:dyDescent="0.25">
      <c r="A79" s="170"/>
      <c r="B79" s="170"/>
    </row>
    <row r="80" spans="1:2" ht="15.75" x14ac:dyDescent="0.25">
      <c r="A80" s="170"/>
      <c r="B80" s="170"/>
    </row>
    <row r="81" spans="1:2" ht="15.75" x14ac:dyDescent="0.25">
      <c r="A81" s="170"/>
      <c r="B81" s="170"/>
    </row>
    <row r="82" spans="1:2" ht="15.75" x14ac:dyDescent="0.25">
      <c r="A82" s="170"/>
      <c r="B82" s="170"/>
    </row>
    <row r="83" spans="1:2" ht="15.75" x14ac:dyDescent="0.25">
      <c r="A83" s="170"/>
      <c r="B83" s="170"/>
    </row>
    <row r="84" spans="1:2" ht="15.75" x14ac:dyDescent="0.25">
      <c r="A84" s="170"/>
      <c r="B84" s="170"/>
    </row>
    <row r="85" spans="1:2" ht="15.75" x14ac:dyDescent="0.25">
      <c r="A85" s="170"/>
      <c r="B85" s="170"/>
    </row>
    <row r="86" spans="1:2" ht="15.75" x14ac:dyDescent="0.25">
      <c r="A86" s="170"/>
      <c r="B86" s="170"/>
    </row>
    <row r="87" spans="1:2" ht="15.75" x14ac:dyDescent="0.25">
      <c r="A87" s="170"/>
      <c r="B87" s="170"/>
    </row>
    <row r="88" spans="1:2" ht="15.75" x14ac:dyDescent="0.25">
      <c r="A88" s="170"/>
      <c r="B88" s="170"/>
    </row>
    <row r="89" spans="1:2" ht="15.75" x14ac:dyDescent="0.25">
      <c r="A89" s="170"/>
      <c r="B89" s="17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a69628-69d8-4036-aab2-8120ea9bb59f">C3VY26NFKWKQ-571605633-168230</_dlc_DocId>
    <lcf76f155ced4ddcb4097134ff3c332f xmlns="358e51a4-15e2-49c7-b268-73f67f7d528f">
      <Terms xmlns="http://schemas.microsoft.com/office/infopath/2007/PartnerControls"/>
    </lcf76f155ced4ddcb4097134ff3c332f>
    <TaxCatchAll xmlns="87a69628-69d8-4036-aab2-8120ea9bb59f" xsi:nil="true"/>
    <_dlc_DocIdUrl xmlns="87a69628-69d8-4036-aab2-8120ea9bb59f">
      <Url>https://auiedu.sharepoint.com/sites/Accounting/_layouts/15/DocIdRedir.aspx?ID=C3VY26NFKWKQ-571605633-168230</Url>
      <Description>C3VY26NFKWKQ-571605633-168230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83E20360EEB44A7460794EE19F5E3" ma:contentTypeVersion="12" ma:contentTypeDescription="Create a new document." ma:contentTypeScope="" ma:versionID="236cfe6c718dc6b6be76058eec07d1ef">
  <xsd:schema xmlns:xsd="http://www.w3.org/2001/XMLSchema" xmlns:xs="http://www.w3.org/2001/XMLSchema" xmlns:p="http://schemas.microsoft.com/office/2006/metadata/properties" xmlns:ns2="87a69628-69d8-4036-aab2-8120ea9bb59f" xmlns:ns3="358e51a4-15e2-49c7-b268-73f67f7d528f" targetNamespace="http://schemas.microsoft.com/office/2006/metadata/properties" ma:root="true" ma:fieldsID="2a6836a03195e3d0c5f32e02f9890e91" ns2:_="" ns3:_="">
    <xsd:import namespace="87a69628-69d8-4036-aab2-8120ea9bb59f"/>
    <xsd:import namespace="358e51a4-15e2-49c7-b268-73f67f7d52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69628-69d8-4036-aab2-8120ea9bb59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651a1ce-f23c-4c83-8211-be5a7dc6ecb2}" ma:internalName="TaxCatchAll" ma:showField="CatchAllData" ma:web="87a69628-69d8-4036-aab2-8120ea9bb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e51a4-15e2-49c7-b268-73f67f7d52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293104-e775-4651-bcca-29a25052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57793-3F5C-409E-B995-4CE769D520B1}">
  <ds:schemaRefs>
    <ds:schemaRef ds:uri="http://schemas.microsoft.com/office/2006/metadata/properties"/>
    <ds:schemaRef ds:uri="http://schemas.microsoft.com/office/infopath/2007/PartnerControls"/>
    <ds:schemaRef ds:uri="87a69628-69d8-4036-aab2-8120ea9bb59f"/>
    <ds:schemaRef ds:uri="358e51a4-15e2-49c7-b268-73f67f7d528f"/>
  </ds:schemaRefs>
</ds:datastoreItem>
</file>

<file path=customXml/itemProps2.xml><?xml version="1.0" encoding="utf-8"?>
<ds:datastoreItem xmlns:ds="http://schemas.openxmlformats.org/officeDocument/2006/customXml" ds:itemID="{0983B673-A2D5-48A4-8970-85E6FBE97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a69628-69d8-4036-aab2-8120ea9bb59f"/>
    <ds:schemaRef ds:uri="358e51a4-15e2-49c7-b268-73f67f7d5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1B6814-30C8-4033-9895-041D0AA7DD0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223C26-A939-4D0B-A232-D62BA6CE6A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TEV</vt:lpstr>
      <vt:lpstr>Instructions</vt:lpstr>
      <vt:lpstr>Sample TEV</vt:lpstr>
      <vt:lpstr>Travel Account Numbers</vt:lpstr>
      <vt:lpstr>Extract</vt:lpstr>
      <vt:lpstr>Instructions!Print_Area</vt:lpstr>
      <vt:lpstr>TEV!Print_Area</vt:lpstr>
      <vt:lpstr>TEV!Print_Titles</vt:lpstr>
    </vt:vector>
  </TitlesOfParts>
  <Company>Litton Poly-Scientific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MCG 108B_Expense Reimbursement Form</dc:title>
  <dc:creator>bdilley@nrao.edu</dc:creator>
  <cp:keywords>Reimbursement Expense</cp:keywords>
  <dc:description>Revised 08/08/05</dc:description>
  <cp:lastModifiedBy>Sarah Gibson</cp:lastModifiedBy>
  <cp:lastPrinted>2019-01-11T17:51:00Z</cp:lastPrinted>
  <dcterms:created xsi:type="dcterms:W3CDTF">1997-05-27T16:03:37Z</dcterms:created>
  <dcterms:modified xsi:type="dcterms:W3CDTF">2025-12-30T16:02:13Z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Rev">
    <vt:lpwstr>0</vt:lpwstr>
  </property>
  <property fmtid="{D5CDD505-2E9C-101B-9397-08002B2CF9AE}" pid="4" name="Keywords0">
    <vt:lpwstr/>
  </property>
  <property fmtid="{D5CDD505-2E9C-101B-9397-08002B2CF9AE}" pid="5" name="Description0">
    <vt:lpwstr/>
  </property>
  <property fmtid="{D5CDD505-2E9C-101B-9397-08002B2CF9AE}" pid="6" name="Author0">
    <vt:lpwstr/>
  </property>
  <property fmtid="{D5CDD505-2E9C-101B-9397-08002B2CF9AE}" pid="7" name="Date">
    <vt:lpwstr/>
  </property>
  <property fmtid="{D5CDD505-2E9C-101B-9397-08002B2CF9AE}" pid="8" name="ContentTypeId">
    <vt:lpwstr>0x010100BBC83E20360EEB44A7460794EE19F5E3</vt:lpwstr>
  </property>
  <property fmtid="{D5CDD505-2E9C-101B-9397-08002B2CF9AE}" pid="9" name="_dlc_DocIdItemGuid">
    <vt:lpwstr>5d300897-b2e1-4584-86b3-42fb2d52dd63</vt:lpwstr>
  </property>
  <property fmtid="{D5CDD505-2E9C-101B-9397-08002B2CF9AE}" pid="10" name="MediaServiceImageTags">
    <vt:lpwstr/>
  </property>
</Properties>
</file>